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CUNDARIA" sheetId="1" r:id="rId4"/>
    <sheet state="visible" name="Hoja1" sheetId="2" r:id="rId5"/>
  </sheets>
  <definedNames>
    <definedName hidden="1" localSheetId="0" name="_xlnm._FilterDatabase">SECUNDARIA!$A$3:$U$156</definedName>
  </definedNames>
  <calcPr/>
  <extLst>
    <ext uri="GoogleSheetsCustomDataVersion2">
      <go:sheetsCustomData xmlns:go="http://customooxmlschemas.google.com/" r:id="rId6" roundtripDataChecksum="w9ArBasWOxj3yCXnKo8Xm7wm4I8/6SBLch6UrfwnkOc="/>
    </ext>
  </extLst>
</workbook>
</file>

<file path=xl/sharedStrings.xml><?xml version="1.0" encoding="utf-8"?>
<sst xmlns="http://schemas.openxmlformats.org/spreadsheetml/2006/main" count="1206" uniqueCount="370">
  <si>
    <t>N°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</si>
  <si>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</si>
  <si>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</si>
  <si>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</si>
  <si>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</si>
  <si>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</si>
  <si>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</si>
  <si>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</si>
  <si>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Orden de Prelacion</t>
  </si>
  <si>
    <t>RUBRO</t>
  </si>
  <si>
    <t>Puntaje Total</t>
  </si>
  <si>
    <t>BONIFICACIÓN</t>
  </si>
  <si>
    <t>Puntaje Final</t>
  </si>
  <si>
    <t>EIB</t>
  </si>
  <si>
    <t>Formacion Academica y profesional</t>
  </si>
  <si>
    <t>Formacion continua</t>
  </si>
  <si>
    <t>Experiencia laboral</t>
  </si>
  <si>
    <t>Meritos</t>
  </si>
  <si>
    <t>LEY N° 29973 por condición de discapacidad</t>
  </si>
  <si>
    <t>LEY N° 29248 por se licenciado de las FFAA</t>
  </si>
  <si>
    <t>ORAL</t>
  </si>
  <si>
    <t>ESCRITO</t>
  </si>
  <si>
    <t>OBSERVACIÓN</t>
  </si>
  <si>
    <t>INGLES</t>
  </si>
  <si>
    <t>HUÁNUCO</t>
  </si>
  <si>
    <t>UGEL HUACAYBAMBA</t>
  </si>
  <si>
    <t>EBR - SECUNDARIA - INGLÉS COMO LENGUA EXTRANJERA</t>
  </si>
  <si>
    <t>VALVERDE</t>
  </si>
  <si>
    <t>ESPONOZA</t>
  </si>
  <si>
    <t>MAYLI</t>
  </si>
  <si>
    <t>-</t>
  </si>
  <si>
    <t>APTO</t>
  </si>
  <si>
    <t>CRUZ</t>
  </si>
  <si>
    <t>SIFUENTES</t>
  </si>
  <si>
    <t>FIORELA</t>
  </si>
  <si>
    <t>HERMOSO</t>
  </si>
  <si>
    <t>VERAMENDI</t>
  </si>
  <si>
    <t>ROBERTO CARLOS</t>
  </si>
  <si>
    <t xml:space="preserve">UTRILLA </t>
  </si>
  <si>
    <t>PINEDO</t>
  </si>
  <si>
    <t>NERMALY</t>
  </si>
  <si>
    <t>TRUJILLO</t>
  </si>
  <si>
    <t>ZEBALLOS</t>
  </si>
  <si>
    <t>JOSELI NOEMI</t>
  </si>
  <si>
    <t>SOLIS</t>
  </si>
  <si>
    <t>ESPINOZA</t>
  </si>
  <si>
    <t>NATALI</t>
  </si>
  <si>
    <t xml:space="preserve">HERRERA </t>
  </si>
  <si>
    <t>SACRAMENTO</t>
  </si>
  <si>
    <t>NORI</t>
  </si>
  <si>
    <t xml:space="preserve">REGALADO </t>
  </si>
  <si>
    <t>POSTILLOS</t>
  </si>
  <si>
    <t>ANGELICA LUCY</t>
  </si>
  <si>
    <t>BRICEÑO</t>
  </si>
  <si>
    <t>CURO</t>
  </si>
  <si>
    <t>CAIN ABEL</t>
  </si>
  <si>
    <t>MENA</t>
  </si>
  <si>
    <t>BERNAL</t>
  </si>
  <si>
    <t>ZAIRA</t>
  </si>
  <si>
    <t>CERNA</t>
  </si>
  <si>
    <t>SANCHEZ</t>
  </si>
  <si>
    <t>GEDEONE OBED</t>
  </si>
  <si>
    <t xml:space="preserve">ESPINOZA </t>
  </si>
  <si>
    <t>JHOSALIN</t>
  </si>
  <si>
    <t>ESTRADA</t>
  </si>
  <si>
    <t>ACUÑA</t>
  </si>
  <si>
    <t>MIRELLI MELISSA</t>
  </si>
  <si>
    <t>NO CUMPLE CON EL ANEXO 6, DEL D.S. Nº 022-2025 MINEDU</t>
  </si>
  <si>
    <t>SALINAS</t>
  </si>
  <si>
    <t>MORALES</t>
  </si>
  <si>
    <t>SHERLY HELEMI</t>
  </si>
  <si>
    <t>VENTURA</t>
  </si>
  <si>
    <t>CHAVARIA</t>
  </si>
  <si>
    <t>ANGEL PERCY</t>
  </si>
  <si>
    <t>NO ADJUNTA RD DEL TITULO PEDAGÓGICO</t>
  </si>
  <si>
    <t>CIENCIAS SOCIALES</t>
  </si>
  <si>
    <t>EBR - SECUNDARIA - CIENCIAS SOCIALES</t>
  </si>
  <si>
    <t>SAAVEDRA</t>
  </si>
  <si>
    <t>ROMERO</t>
  </si>
  <si>
    <t>RAYMUNDO ROBERTO</t>
  </si>
  <si>
    <t>AVENDAÑO</t>
  </si>
  <si>
    <t>TAUMATORGO</t>
  </si>
  <si>
    <t xml:space="preserve">IZQUIERDO </t>
  </si>
  <si>
    <t>VELAZQUEZ</t>
  </si>
  <si>
    <t>KIPLER</t>
  </si>
  <si>
    <t>ASENCIOS</t>
  </si>
  <si>
    <t>PASCACIO</t>
  </si>
  <si>
    <t>ESTEBAN</t>
  </si>
  <si>
    <t>RELIGION</t>
  </si>
  <si>
    <t>EBR - SECUNDARIA - RELIGION</t>
  </si>
  <si>
    <t>COCHACHIN</t>
  </si>
  <si>
    <t>AREVALO</t>
  </si>
  <si>
    <t>RICHARD ROGER</t>
  </si>
  <si>
    <t>TARAZONA</t>
  </si>
  <si>
    <t>MELGAREJO</t>
  </si>
  <si>
    <t>OVER</t>
  </si>
  <si>
    <t>FELIX</t>
  </si>
  <si>
    <t>ALEJANDRO ARNULFO</t>
  </si>
  <si>
    <t>LUIS</t>
  </si>
  <si>
    <t>ALCANTARA</t>
  </si>
  <si>
    <t>JUAN CARLOS</t>
  </si>
  <si>
    <t>CARRION</t>
  </si>
  <si>
    <t>DE LA CRUZ</t>
  </si>
  <si>
    <t>OSBALDO ALCIDES</t>
  </si>
  <si>
    <t>NO ADJUNTA RD DEL TITULO</t>
  </si>
  <si>
    <t>JULCA</t>
  </si>
  <si>
    <t>MAYO</t>
  </si>
  <si>
    <t>CRISTIAN FILOMOM</t>
  </si>
  <si>
    <t xml:space="preserve">INOCENTE </t>
  </si>
  <si>
    <t>JESUS</t>
  </si>
  <si>
    <t xml:space="preserve">PASCACIO </t>
  </si>
  <si>
    <t>LUCIANO AMANCIO</t>
  </si>
  <si>
    <t>NO CUMPLE CONFORME EL ANEXO 06. DS 022-2025-MINEDU</t>
  </si>
  <si>
    <t>LLAGAS</t>
  </si>
  <si>
    <t>BRUNO</t>
  </si>
  <si>
    <t>BELVEDER</t>
  </si>
  <si>
    <t>AGUIRRE</t>
  </si>
  <si>
    <t>ANGUIE ALICIA</t>
  </si>
  <si>
    <t>NO ADJUNTA RD DE SU TITULO</t>
  </si>
  <si>
    <t>AMBROSIO</t>
  </si>
  <si>
    <t>SANTOS</t>
  </si>
  <si>
    <t>CARLOS</t>
  </si>
  <si>
    <t>NOCEDA</t>
  </si>
  <si>
    <t>MARILUZ</t>
  </si>
  <si>
    <t>EDWAR DANTE</t>
  </si>
  <si>
    <t>RAFAEL</t>
  </si>
  <si>
    <t>ANGEL YOLAOS</t>
  </si>
  <si>
    <t>NO PRESENTO PROPUESTA</t>
  </si>
  <si>
    <t>DESARROLLO, PERSONA, CIVICA Y CUIDADANA</t>
  </si>
  <si>
    <t>EBR - SECUNDARIA - DESARROLLO, PERSONA, CC</t>
  </si>
  <si>
    <t>HUAYANAY</t>
  </si>
  <si>
    <t>MANILO</t>
  </si>
  <si>
    <t>D.P.C.C</t>
  </si>
  <si>
    <t>JARA</t>
  </si>
  <si>
    <t>SOTO</t>
  </si>
  <si>
    <t>CLEVER DAVID</t>
  </si>
  <si>
    <t>GOMEZ</t>
  </si>
  <si>
    <t>FLORES</t>
  </si>
  <si>
    <t>DAVID DEDICACION</t>
  </si>
  <si>
    <t>YBARRA</t>
  </si>
  <si>
    <t>YENY SUSI</t>
  </si>
  <si>
    <t>VILCA</t>
  </si>
  <si>
    <t>HERRERA</t>
  </si>
  <si>
    <t>JHOVANA KARINA</t>
  </si>
  <si>
    <t>TADEO</t>
  </si>
  <si>
    <t>CIENCIA Y TECNOLOGIA</t>
  </si>
  <si>
    <t>EBR - SECUNDARIA - CIENCIA Y TECNOLOGIA</t>
  </si>
  <si>
    <t>MALLQUI</t>
  </si>
  <si>
    <t>GARCIA</t>
  </si>
  <si>
    <t>ROXANA DIALET</t>
  </si>
  <si>
    <t>PRINCIPE</t>
  </si>
  <si>
    <t>JAIME CARLOS</t>
  </si>
  <si>
    <t>NO CUMPLE ANEXO 06 (TITULO NO CORRESPONDE)</t>
  </si>
  <si>
    <t xml:space="preserve">MALPARTIDA </t>
  </si>
  <si>
    <t>VILLANUEVA</t>
  </si>
  <si>
    <t>NANCY MERY</t>
  </si>
  <si>
    <t>PARDO</t>
  </si>
  <si>
    <t>BUENO</t>
  </si>
  <si>
    <t>KARINA</t>
  </si>
  <si>
    <t xml:space="preserve">TENORIO </t>
  </si>
  <si>
    <t>JULITA</t>
  </si>
  <si>
    <t>CESPEDES</t>
  </si>
  <si>
    <t>EUGER SILES</t>
  </si>
  <si>
    <t xml:space="preserve">POSTILLOS </t>
  </si>
  <si>
    <t>IZQUIERDO</t>
  </si>
  <si>
    <t>NELY</t>
  </si>
  <si>
    <t>CLEVER</t>
  </si>
  <si>
    <t>OSORIO</t>
  </si>
  <si>
    <t>JAVIER</t>
  </si>
  <si>
    <t>VIERA</t>
  </si>
  <si>
    <t>ZAVALA</t>
  </si>
  <si>
    <t>WALDIR</t>
  </si>
  <si>
    <t>LOPEZ</t>
  </si>
  <si>
    <t>ARMENGOL</t>
  </si>
  <si>
    <t>JURADO</t>
  </si>
  <si>
    <t>HILARIO</t>
  </si>
  <si>
    <t>MIRTA MERISA</t>
  </si>
  <si>
    <t>EDUCACION PARA EL TRABAJO</t>
  </si>
  <si>
    <t>EBR - SECUNDARIA - EDUCACION PARA EL TRABAJO</t>
  </si>
  <si>
    <t>GAMARRA</t>
  </si>
  <si>
    <t>MELVIN</t>
  </si>
  <si>
    <t xml:space="preserve">COMPUTACIÓN </t>
  </si>
  <si>
    <t>SIXI</t>
  </si>
  <si>
    <t>CARRANZA</t>
  </si>
  <si>
    <t>MARCELA</t>
  </si>
  <si>
    <t>ASENCIO</t>
  </si>
  <si>
    <t>CAPILLO</t>
  </si>
  <si>
    <t>LINDA VIOLETA</t>
  </si>
  <si>
    <t>BENITES</t>
  </si>
  <si>
    <t>WIKER</t>
  </si>
  <si>
    <t>ALEXANDER</t>
  </si>
  <si>
    <t>COMPUTACIÓN</t>
  </si>
  <si>
    <t>URBANO</t>
  </si>
  <si>
    <t>NOLASCO</t>
  </si>
  <si>
    <t>JHULIÑO</t>
  </si>
  <si>
    <t>LLENEN MIX</t>
  </si>
  <si>
    <t>GONZALES</t>
  </si>
  <si>
    <t>AGURTO</t>
  </si>
  <si>
    <t>TALIA ROSYELI</t>
  </si>
  <si>
    <t>MIRANDA</t>
  </si>
  <si>
    <t>CESAR AUGUSTO</t>
  </si>
  <si>
    <t xml:space="preserve">SERNA </t>
  </si>
  <si>
    <t>CUEVA</t>
  </si>
  <si>
    <t>SONIA MERLY</t>
  </si>
  <si>
    <t>EVA TOMASA</t>
  </si>
  <si>
    <t xml:space="preserve">LIMAS </t>
  </si>
  <si>
    <t>OLORTEGUI</t>
  </si>
  <si>
    <t>OSCAR</t>
  </si>
  <si>
    <t>PEREZ</t>
  </si>
  <si>
    <t>HERIXON</t>
  </si>
  <si>
    <t xml:space="preserve">VIDAL </t>
  </si>
  <si>
    <t>ZEVALLOS</t>
  </si>
  <si>
    <t>YOEL FREDY</t>
  </si>
  <si>
    <t>JOSE LUIZ</t>
  </si>
  <si>
    <t xml:space="preserve">RODRIGUEZ </t>
  </si>
  <si>
    <t>LUIS ANGEL</t>
  </si>
  <si>
    <t>CUELLAR</t>
  </si>
  <si>
    <t>BERNARDO</t>
  </si>
  <si>
    <t>RUBI SOLEDAD</t>
  </si>
  <si>
    <t>NO CUMPLE CONFORME AL ANEXO 6 DS 022-2025-MINEDU</t>
  </si>
  <si>
    <t>PANTOJA</t>
  </si>
  <si>
    <t>NINO</t>
  </si>
  <si>
    <t>CEFERINO</t>
  </si>
  <si>
    <t>LENIN</t>
  </si>
  <si>
    <t>TITULO NO FIGURA EL REGUISTRO EN EL SUNEDU</t>
  </si>
  <si>
    <t>LIZ</t>
  </si>
  <si>
    <t>SEVILLANO</t>
  </si>
  <si>
    <t>MIGUEL ANGEL</t>
  </si>
  <si>
    <t>NO CUMPLE CON EL LITERAL 24.3, D.S. Nº 022-2025-MINEDU</t>
  </si>
  <si>
    <t>AGROPECUARIA</t>
  </si>
  <si>
    <t>YAQUI YARITZA</t>
  </si>
  <si>
    <t>BORJA</t>
  </si>
  <si>
    <t>REQUEDO</t>
  </si>
  <si>
    <t>DIMAS</t>
  </si>
  <si>
    <t>DAMASINA</t>
  </si>
  <si>
    <t>NO ADJUNTA RESOLUCION DIRECTORAL QUE APRUEVA EL TITULO</t>
  </si>
  <si>
    <t>JARAMILLO</t>
  </si>
  <si>
    <t>VILCOS</t>
  </si>
  <si>
    <t>SANTISTEBAN</t>
  </si>
  <si>
    <t>BENANCIO</t>
  </si>
  <si>
    <t>JEAN DEISON</t>
  </si>
  <si>
    <t>EUDEZ</t>
  </si>
  <si>
    <t>INOCENTE</t>
  </si>
  <si>
    <t>EMER</t>
  </si>
  <si>
    <t>MARCHINO</t>
  </si>
  <si>
    <t>JAIMI</t>
  </si>
  <si>
    <t>ABRAHAM</t>
  </si>
  <si>
    <t>ROSHILL</t>
  </si>
  <si>
    <t>BLANCA NIEVE</t>
  </si>
  <si>
    <t xml:space="preserve">ROJAS </t>
  </si>
  <si>
    <t>YOLIÑO</t>
  </si>
  <si>
    <t>HURTADO</t>
  </si>
  <si>
    <t>CELZO</t>
  </si>
  <si>
    <t>NO ADJUNTA LA RESOLUCION DEL TITULO</t>
  </si>
  <si>
    <t>VEGA</t>
  </si>
  <si>
    <t>WILDER</t>
  </si>
  <si>
    <t>EDUCACION PARA EL TRABAJO - PANADERIA</t>
  </si>
  <si>
    <t>RODRIGUEZ</t>
  </si>
  <si>
    <t>HENOC</t>
  </si>
  <si>
    <t>PANADERIA</t>
  </si>
  <si>
    <t>NO CUMPLE CONFORME EL ANEXO 06 D.S. 022-2025-MINEDU</t>
  </si>
  <si>
    <t xml:space="preserve">SALAZAR </t>
  </si>
  <si>
    <t>BERTHA</t>
  </si>
  <si>
    <t>MATEMATICA</t>
  </si>
  <si>
    <t>EBR - SECUNDARIA - MATEMATICA</t>
  </si>
  <si>
    <t>RUPAY</t>
  </si>
  <si>
    <t>ISAU</t>
  </si>
  <si>
    <t xml:space="preserve">JARA </t>
  </si>
  <si>
    <t>WALKER</t>
  </si>
  <si>
    <t>VALLADARES</t>
  </si>
  <si>
    <t>SAMARITANO</t>
  </si>
  <si>
    <t>SIMION DIMAS</t>
  </si>
  <si>
    <t>UTRULLA</t>
  </si>
  <si>
    <t>JULIAN</t>
  </si>
  <si>
    <t>TAYPI</t>
  </si>
  <si>
    <t xml:space="preserve">BENITES </t>
  </si>
  <si>
    <t>GAMBOA</t>
  </si>
  <si>
    <t>JHON CARLO</t>
  </si>
  <si>
    <t>REYES</t>
  </si>
  <si>
    <t>EGUSQUIZA</t>
  </si>
  <si>
    <t>EFRAIN ISAIAS</t>
  </si>
  <si>
    <t>VIDAL FLORES</t>
  </si>
  <si>
    <t>SANTIAGO</t>
  </si>
  <si>
    <t>QUISPE</t>
  </si>
  <si>
    <t>JOSE LUIS</t>
  </si>
  <si>
    <t>FRANKLIN</t>
  </si>
  <si>
    <t>AGUIRE</t>
  </si>
  <si>
    <t>NILSON</t>
  </si>
  <si>
    <t>CHARLES FLORENTINO</t>
  </si>
  <si>
    <t>GUIMER</t>
  </si>
  <si>
    <t xml:space="preserve">ARANDA </t>
  </si>
  <si>
    <t>ABAMELECH GIL</t>
  </si>
  <si>
    <t>PONCIANO</t>
  </si>
  <si>
    <t>HUERTA</t>
  </si>
  <si>
    <t>PROSPERO</t>
  </si>
  <si>
    <t>PADILLA</t>
  </si>
  <si>
    <t>WILFREDO PASCUAL</t>
  </si>
  <si>
    <t>SE OBSERVO UNA RD MANIPULADA</t>
  </si>
  <si>
    <t>CETPRO</t>
  </si>
  <si>
    <t>CATALAN</t>
  </si>
  <si>
    <t>SUAREZ</t>
  </si>
  <si>
    <t>MARIA LUZ</t>
  </si>
  <si>
    <t>YANAC</t>
  </si>
  <si>
    <t>CIERTO</t>
  </si>
  <si>
    <t>UZIEL</t>
  </si>
  <si>
    <t>LAGUNA</t>
  </si>
  <si>
    <t>VILMER</t>
  </si>
  <si>
    <t>LINO</t>
  </si>
  <si>
    <t>ELPIDIO EDGAR</t>
  </si>
  <si>
    <t>EBA - MATEMATICA</t>
  </si>
  <si>
    <t>EBA- MATEMATICA</t>
  </si>
  <si>
    <t>FERMIN ROLANDO</t>
  </si>
  <si>
    <t>INNOVACION PEDAGOGICA - IP</t>
  </si>
  <si>
    <t>INNOVACION PEDAGOGICA</t>
  </si>
  <si>
    <t>EDWIN</t>
  </si>
  <si>
    <t>MAGUIÑA</t>
  </si>
  <si>
    <t>MILAGRINA</t>
  </si>
  <si>
    <t>PRITE</t>
  </si>
  <si>
    <t>PRTE</t>
  </si>
  <si>
    <t xml:space="preserve">VASQUEZ </t>
  </si>
  <si>
    <t>CIPRIANO</t>
  </si>
  <si>
    <t>LISSETH ROSSI</t>
  </si>
  <si>
    <t>TENORIO</t>
  </si>
  <si>
    <t>ERIKA</t>
  </si>
  <si>
    <t>ERIKA YANET</t>
  </si>
  <si>
    <t>JAIMES</t>
  </si>
  <si>
    <t>BERROSPI</t>
  </si>
  <si>
    <t>JENNY ELIZABETH</t>
  </si>
  <si>
    <t>DEPURADOS</t>
  </si>
  <si>
    <t>NO ESPECIFICA A LA ESPECILIDAD TECNICA QUE POSTULA</t>
  </si>
  <si>
    <t>NO CUMPLE: NO ESPECIFICA A LA ESPECILIDAD TECNICA QUE POSTULA (CONFORME AL ARTICULO 24 NUMERAL 24.3 DS 022-2025-MINEDU)</t>
  </si>
  <si>
    <t>MUÑOS</t>
  </si>
  <si>
    <t>PLAISON ARMANDO</t>
  </si>
  <si>
    <t xml:space="preserve">LLAGAS </t>
  </si>
  <si>
    <t>CANDELARIO</t>
  </si>
  <si>
    <t>VICZAN</t>
  </si>
  <si>
    <t xml:space="preserve">BARRERA </t>
  </si>
  <si>
    <t>JAIRO</t>
  </si>
  <si>
    <t>YANET</t>
  </si>
  <si>
    <t>OYOLA</t>
  </si>
  <si>
    <t>FRANCISCO</t>
  </si>
  <si>
    <t>MALPARTIDA</t>
  </si>
  <si>
    <t>CHAVEZ</t>
  </si>
  <si>
    <t>MAURA YACKELINE</t>
  </si>
  <si>
    <t>SOLANO</t>
  </si>
  <si>
    <t>VELASQUEZ</t>
  </si>
  <si>
    <t>OBET</t>
  </si>
  <si>
    <t>CABANILLAS</t>
  </si>
  <si>
    <t>UZIEL FUTIEL</t>
  </si>
  <si>
    <t>RAMOS</t>
  </si>
  <si>
    <t>NOEMI</t>
  </si>
  <si>
    <t>NO CUMPLE LITERAL 24.1 D.S 022-2025-MINEDU)</t>
  </si>
  <si>
    <t>YUNIOR JUVINO</t>
  </si>
  <si>
    <t xml:space="preserve">VIERA </t>
  </si>
  <si>
    <t>NEPTALI</t>
  </si>
  <si>
    <t>GREGORIO</t>
  </si>
  <si>
    <t>VERDE</t>
  </si>
  <si>
    <t>ELVIS YURUR</t>
  </si>
  <si>
    <t>MONTALVO</t>
  </si>
  <si>
    <t>VLADIMIR</t>
  </si>
  <si>
    <t>SIMEON</t>
  </si>
  <si>
    <t>MEJIA</t>
  </si>
  <si>
    <t>DENISE</t>
  </si>
  <si>
    <t>CRISTIAN JHON</t>
  </si>
  <si>
    <t>GERMAN NEREO</t>
  </si>
  <si>
    <t>ALVA</t>
  </si>
  <si>
    <t>LUIS FERNANDO</t>
  </si>
  <si>
    <t xml:space="preserve">PARDO </t>
  </si>
  <si>
    <t>OLVIDO</t>
  </si>
  <si>
    <t>ISAAC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</si>
</sst>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_ * #,##0.00_ ;_ * \-#,##0.00_ ;_ * &quot;-&quot;??_ ;_ @_ "/>
  </numFmts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0.0"/>
      <color theme="1"/>
      <name val="Arial"/>
    </font>
    <font/>
    <font>
      <b/>
      <sz val="14.0"/>
      <color theme="1"/>
      <name val="Calibri"/>
    </font>
    <font>
      <b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3C5CD"/>
        <bgColor rgb="FF93C5CD"/>
      </patternFill>
    </fill>
    <fill>
      <patternFill patternType="solid">
        <fgColor rgb="FF9CC2E5"/>
        <bgColor rgb="FF9CC2E5"/>
      </patternFill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2" fontId="2" numFmtId="0" xfId="0" applyAlignment="1" applyBorder="1" applyFont="1">
      <alignment horizontal="center" shrinkToFit="0" vertical="center" wrapText="1"/>
    </xf>
    <xf borderId="7" fillId="3" fontId="4" numFmtId="0" xfId="0" applyAlignment="1" applyBorder="1" applyFill="1" applyFont="1">
      <alignment horizontal="center" vertical="center"/>
    </xf>
    <xf borderId="8" fillId="3" fontId="4" numFmtId="0" xfId="0" applyAlignment="1" applyBorder="1" applyFont="1">
      <alignment horizontal="center" vertical="center"/>
    </xf>
    <xf borderId="1" fillId="3" fontId="1" numFmtId="0" xfId="0" applyAlignment="1" applyBorder="1" applyFont="1">
      <alignment horizontal="center" shrinkToFit="0" vertical="center" wrapText="1"/>
    </xf>
    <xf borderId="9" fillId="2" fontId="2" numFmtId="0" xfId="0" applyAlignment="1" applyBorder="1" applyFont="1">
      <alignment horizontal="center" shrinkToFit="0" vertical="center" wrapText="1"/>
    </xf>
    <xf borderId="10" fillId="2" fontId="2" numFmtId="0" xfId="0" applyAlignment="1" applyBorder="1" applyFont="1">
      <alignment horizontal="center" shrinkToFit="0" vertical="center" wrapText="1"/>
    </xf>
    <xf borderId="11" fillId="3" fontId="4" numFmtId="0" xfId="0" applyAlignment="1" applyBorder="1" applyFont="1">
      <alignment horizontal="center" vertical="center"/>
    </xf>
    <xf borderId="12" fillId="3" fontId="4" numFmtId="0" xfId="0" applyAlignment="1" applyBorder="1" applyFont="1">
      <alignment horizontal="center" vertical="center"/>
    </xf>
    <xf borderId="13" fillId="2" fontId="2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15" fillId="2" fontId="2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1" fillId="2" fontId="2" numFmtId="9" xfId="0" applyAlignment="1" applyBorder="1" applyFont="1" applyNumberFormat="1">
      <alignment horizontal="center" shrinkToFit="0" vertical="center" wrapText="1"/>
    </xf>
    <xf borderId="1" fillId="3" fontId="4" numFmtId="0" xfId="0" applyAlignment="1" applyBorder="1" applyFont="1">
      <alignment horizontal="center" vertical="center"/>
    </xf>
    <xf borderId="1" fillId="3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ill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0" fillId="0" fontId="1" numFmtId="16" xfId="0" applyAlignment="1" applyFont="1" applyNumberFormat="1">
      <alignment horizontal="center" vertical="center"/>
    </xf>
    <xf borderId="17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164" xfId="0" applyAlignment="1" applyFont="1" applyNumberFormat="1">
      <alignment horizontal="center" vertical="center"/>
    </xf>
    <xf borderId="1" fillId="0" fontId="5" numFmtId="0" xfId="0" applyAlignment="1" applyBorder="1" applyFont="1">
      <alignment horizontal="center" vertical="center"/>
    </xf>
    <xf borderId="1" fillId="0" fontId="1" numFmtId="165" xfId="0" applyAlignment="1" applyBorder="1" applyFont="1" applyNumberFormat="1">
      <alignment horizontal="center" vertical="center"/>
    </xf>
    <xf borderId="4" fillId="0" fontId="4" numFmtId="0" xfId="0" applyAlignment="1" applyBorder="1" applyFont="1">
      <alignment horizontal="center" vertical="center"/>
    </xf>
    <xf borderId="18" fillId="4" fontId="4" numFmtId="0" xfId="0" applyAlignment="1" applyBorder="1" applyFont="1">
      <alignment horizontal="center" vertical="center"/>
    </xf>
    <xf borderId="2" fillId="4" fontId="4" numFmtId="0" xfId="0" applyAlignment="1" applyBorder="1" applyFont="1">
      <alignment horizontal="center" vertical="center"/>
    </xf>
    <xf borderId="19" fillId="4" fontId="4" numFmtId="0" xfId="0" applyAlignment="1" applyBorder="1" applyFont="1">
      <alignment horizontal="center" vertical="center"/>
    </xf>
    <xf borderId="14" fillId="0" fontId="1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center" vertical="center"/>
    </xf>
    <xf borderId="21" fillId="4" fontId="4" numFmtId="0" xfId="0" applyAlignment="1" applyBorder="1" applyFont="1">
      <alignment vertical="center"/>
    </xf>
    <xf borderId="22" fillId="4" fontId="4" numFmtId="0" xfId="0" applyAlignment="1" applyBorder="1" applyFont="1">
      <alignment vertical="center"/>
    </xf>
    <xf borderId="1" fillId="4" fontId="4" numFmtId="0" xfId="0" applyAlignment="1" applyBorder="1" applyFont="1">
      <alignment vertical="center"/>
    </xf>
    <xf borderId="1" fillId="4" fontId="4" numFmtId="0" xfId="0" applyAlignment="1" applyBorder="1" applyFont="1">
      <alignment horizontal="center" vertical="center"/>
    </xf>
    <xf borderId="22" fillId="5" fontId="1" numFmtId="0" xfId="0" applyAlignment="1" applyBorder="1" applyFill="1" applyFont="1">
      <alignment horizontal="center" shrinkToFit="0" vertical="center" wrapText="1"/>
    </xf>
    <xf borderId="1" fillId="0" fontId="4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5.0"/>
    <col customWidth="1" min="2" max="2" width="12.14"/>
    <col customWidth="1" min="3" max="3" width="23.43"/>
    <col customWidth="1" min="4" max="4" width="22.57"/>
    <col customWidth="1" min="5" max="5" width="14.86"/>
    <col customWidth="1" min="6" max="6" width="16.57"/>
    <col customWidth="1" min="7" max="7" width="17.14"/>
    <col customWidth="1" min="8" max="8" width="24.43"/>
    <col customWidth="1" min="9" max="9" width="11.43"/>
    <col customWidth="1" min="10" max="10" width="22.43"/>
    <col customWidth="1" min="11" max="12" width="12.57"/>
    <col customWidth="1" min="13" max="13" width="11.29"/>
    <col customWidth="1" min="14" max="15" width="7.71"/>
    <col customWidth="1" min="16" max="16" width="18.86"/>
    <col customWidth="1" min="17" max="17" width="15.71"/>
    <col customWidth="1" min="18" max="18" width="8.29"/>
    <col customWidth="1" min="19" max="19" width="13.57"/>
    <col customWidth="1" min="20" max="20" width="13.29"/>
    <col customWidth="1" min="21" max="21" width="29.71"/>
    <col customWidth="1" min="22" max="25" width="11.43"/>
    <col customWidth="1" min="26" max="26" width="10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/>
      <c r="K2" s="4" t="s">
        <v>9</v>
      </c>
      <c r="L2" s="5"/>
      <c r="M2" s="5"/>
      <c r="N2" s="6"/>
      <c r="O2" s="2" t="s">
        <v>10</v>
      </c>
      <c r="P2" s="7" t="s">
        <v>11</v>
      </c>
      <c r="Q2" s="6"/>
      <c r="R2" s="2" t="s">
        <v>12</v>
      </c>
      <c r="S2" s="8" t="s">
        <v>13</v>
      </c>
      <c r="T2" s="9"/>
      <c r="U2" s="10"/>
      <c r="V2" s="1"/>
      <c r="W2" s="1"/>
      <c r="X2" s="1"/>
      <c r="Y2" s="1"/>
      <c r="Z2" s="1"/>
    </row>
    <row r="3" ht="42.0" customHeight="1">
      <c r="A3" s="2"/>
      <c r="B3" s="2"/>
      <c r="C3" s="2"/>
      <c r="D3" s="2"/>
      <c r="E3" s="2"/>
      <c r="F3" s="2"/>
      <c r="G3" s="2"/>
      <c r="H3" s="2"/>
      <c r="I3" s="2"/>
      <c r="J3" s="11"/>
      <c r="K3" s="12" t="s">
        <v>14</v>
      </c>
      <c r="L3" s="12" t="s">
        <v>15</v>
      </c>
      <c r="M3" s="12" t="s">
        <v>16</v>
      </c>
      <c r="N3" s="12" t="s">
        <v>17</v>
      </c>
      <c r="O3" s="2"/>
      <c r="P3" s="2" t="s">
        <v>18</v>
      </c>
      <c r="Q3" s="2" t="s">
        <v>19</v>
      </c>
      <c r="R3" s="2"/>
      <c r="S3" s="13"/>
      <c r="T3" s="14"/>
      <c r="U3" s="10"/>
      <c r="V3" s="1"/>
      <c r="W3" s="1"/>
      <c r="X3" s="1"/>
      <c r="Y3" s="1"/>
      <c r="Z3" s="1"/>
    </row>
    <row r="4" ht="42.0" customHeight="1">
      <c r="A4" s="2"/>
      <c r="B4" s="2"/>
      <c r="C4" s="2"/>
      <c r="D4" s="2"/>
      <c r="E4" s="2"/>
      <c r="F4" s="2"/>
      <c r="G4" s="2"/>
      <c r="H4" s="2"/>
      <c r="I4" s="2"/>
      <c r="J4" s="15"/>
      <c r="K4" s="16"/>
      <c r="L4" s="16"/>
      <c r="M4" s="16"/>
      <c r="N4" s="16"/>
      <c r="O4" s="2"/>
      <c r="P4" s="2"/>
      <c r="Q4" s="2"/>
      <c r="R4" s="2"/>
      <c r="S4" s="13"/>
      <c r="T4" s="14"/>
      <c r="U4" s="10"/>
      <c r="V4" s="1"/>
      <c r="W4" s="1"/>
      <c r="X4" s="1"/>
      <c r="Y4" s="1"/>
      <c r="Z4" s="1"/>
    </row>
    <row r="5" ht="18.0" customHeight="1">
      <c r="A5" s="2"/>
      <c r="B5" s="2"/>
      <c r="C5" s="2"/>
      <c r="D5" s="2"/>
      <c r="E5" s="2"/>
      <c r="F5" s="2"/>
      <c r="G5" s="2"/>
      <c r="H5" s="2"/>
      <c r="I5" s="2"/>
      <c r="J5" s="17"/>
      <c r="K5" s="18"/>
      <c r="L5" s="18"/>
      <c r="M5" s="18"/>
      <c r="N5" s="18"/>
      <c r="O5" s="2"/>
      <c r="P5" s="19">
        <v>0.15</v>
      </c>
      <c r="Q5" s="19">
        <v>0.1</v>
      </c>
      <c r="R5" s="2"/>
      <c r="S5" s="20" t="s">
        <v>20</v>
      </c>
      <c r="T5" s="20" t="s">
        <v>21</v>
      </c>
      <c r="U5" s="21" t="s">
        <v>22</v>
      </c>
      <c r="V5" s="1"/>
      <c r="W5" s="1"/>
      <c r="X5" s="1"/>
      <c r="Y5" s="1"/>
      <c r="Z5" s="1"/>
    </row>
    <row r="6">
      <c r="A6" s="22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"/>
      <c r="V6" s="1"/>
      <c r="W6" s="1"/>
      <c r="X6" s="1"/>
      <c r="Y6" s="1"/>
      <c r="Z6" s="1"/>
    </row>
    <row r="7">
      <c r="A7" s="23">
        <v>1.0</v>
      </c>
      <c r="B7" s="23" t="s">
        <v>24</v>
      </c>
      <c r="C7" s="23" t="s">
        <v>25</v>
      </c>
      <c r="D7" s="24" t="s">
        <v>26</v>
      </c>
      <c r="E7" s="23">
        <v>7.721352E7</v>
      </c>
      <c r="F7" s="23" t="s">
        <v>27</v>
      </c>
      <c r="G7" s="23" t="s">
        <v>28</v>
      </c>
      <c r="H7" s="23" t="s">
        <v>29</v>
      </c>
      <c r="I7" s="23">
        <v>4.0</v>
      </c>
      <c r="J7" s="23" t="s">
        <v>23</v>
      </c>
      <c r="K7" s="23">
        <v>2.0</v>
      </c>
      <c r="L7" s="23">
        <v>1.5</v>
      </c>
      <c r="M7" s="23">
        <v>2.1</v>
      </c>
      <c r="N7" s="23"/>
      <c r="O7" s="23">
        <f t="shared" ref="O7:O21" si="1">K7+L7+M7</f>
        <v>5.6</v>
      </c>
      <c r="P7" s="23">
        <v>0.0</v>
      </c>
      <c r="Q7" s="23">
        <v>0.0</v>
      </c>
      <c r="R7" s="23">
        <f t="shared" ref="R7:R21" si="2">SUM(O7:Q7)</f>
        <v>5.6</v>
      </c>
      <c r="S7" s="23" t="s">
        <v>30</v>
      </c>
      <c r="T7" s="23" t="s">
        <v>30</v>
      </c>
      <c r="U7" s="24" t="s">
        <v>31</v>
      </c>
      <c r="V7" s="1"/>
      <c r="W7" s="1"/>
      <c r="X7" s="1"/>
      <c r="Y7" s="1"/>
      <c r="Z7" s="1"/>
    </row>
    <row r="8">
      <c r="A8" s="23">
        <v>2.0</v>
      </c>
      <c r="B8" s="23" t="s">
        <v>24</v>
      </c>
      <c r="C8" s="23" t="s">
        <v>25</v>
      </c>
      <c r="D8" s="24" t="s">
        <v>26</v>
      </c>
      <c r="E8" s="23">
        <v>7.0747381E7</v>
      </c>
      <c r="F8" s="23" t="s">
        <v>32</v>
      </c>
      <c r="G8" s="23" t="s">
        <v>33</v>
      </c>
      <c r="H8" s="23" t="s">
        <v>34</v>
      </c>
      <c r="I8" s="23">
        <v>4.0</v>
      </c>
      <c r="J8" s="23" t="s">
        <v>23</v>
      </c>
      <c r="K8" s="23">
        <v>0.0</v>
      </c>
      <c r="L8" s="23">
        <v>17.0</v>
      </c>
      <c r="M8" s="23">
        <v>8.1</v>
      </c>
      <c r="N8" s="23"/>
      <c r="O8" s="23">
        <f t="shared" si="1"/>
        <v>25.1</v>
      </c>
      <c r="P8" s="23">
        <v>0.0</v>
      </c>
      <c r="Q8" s="23">
        <v>0.0</v>
      </c>
      <c r="R8" s="23">
        <f t="shared" si="2"/>
        <v>25.1</v>
      </c>
      <c r="S8" s="23" t="s">
        <v>30</v>
      </c>
      <c r="T8" s="23" t="s">
        <v>30</v>
      </c>
      <c r="U8" s="24" t="s">
        <v>31</v>
      </c>
      <c r="V8" s="25"/>
      <c r="W8" s="1"/>
      <c r="X8" s="1"/>
      <c r="Y8" s="1"/>
      <c r="Z8" s="1"/>
    </row>
    <row r="9">
      <c r="A9" s="23">
        <v>3.0</v>
      </c>
      <c r="B9" s="23" t="s">
        <v>24</v>
      </c>
      <c r="C9" s="23" t="s">
        <v>25</v>
      </c>
      <c r="D9" s="24" t="s">
        <v>26</v>
      </c>
      <c r="E9" s="23">
        <v>7.5146666E7</v>
      </c>
      <c r="F9" s="23" t="s">
        <v>35</v>
      </c>
      <c r="G9" s="23" t="s">
        <v>36</v>
      </c>
      <c r="H9" s="23" t="s">
        <v>37</v>
      </c>
      <c r="I9" s="23">
        <v>4.0</v>
      </c>
      <c r="J9" s="23" t="s">
        <v>23</v>
      </c>
      <c r="K9" s="23">
        <v>4.0</v>
      </c>
      <c r="L9" s="23">
        <v>9.0</v>
      </c>
      <c r="M9" s="23">
        <v>6.4</v>
      </c>
      <c r="N9" s="23"/>
      <c r="O9" s="23">
        <f t="shared" si="1"/>
        <v>19.4</v>
      </c>
      <c r="P9" s="23">
        <v>0.0</v>
      </c>
      <c r="Q9" s="23">
        <v>0.0</v>
      </c>
      <c r="R9" s="23">
        <f t="shared" si="2"/>
        <v>19.4</v>
      </c>
      <c r="S9" s="23" t="s">
        <v>30</v>
      </c>
      <c r="T9" s="23" t="s">
        <v>30</v>
      </c>
      <c r="U9" s="24" t="s">
        <v>31</v>
      </c>
      <c r="V9" s="25"/>
      <c r="W9" s="1"/>
      <c r="X9" s="1"/>
      <c r="Y9" s="1"/>
      <c r="Z9" s="1"/>
    </row>
    <row r="10">
      <c r="A10" s="23">
        <v>4.0</v>
      </c>
      <c r="B10" s="23" t="s">
        <v>24</v>
      </c>
      <c r="C10" s="23" t="s">
        <v>25</v>
      </c>
      <c r="D10" s="24" t="s">
        <v>26</v>
      </c>
      <c r="E10" s="23">
        <v>7.1397972E7</v>
      </c>
      <c r="F10" s="23" t="s">
        <v>38</v>
      </c>
      <c r="G10" s="23" t="s">
        <v>39</v>
      </c>
      <c r="H10" s="23" t="s">
        <v>40</v>
      </c>
      <c r="I10" s="23">
        <v>4.0</v>
      </c>
      <c r="J10" s="23" t="s">
        <v>23</v>
      </c>
      <c r="K10" s="23">
        <v>2.0</v>
      </c>
      <c r="L10" s="23">
        <v>15.5</v>
      </c>
      <c r="M10" s="23">
        <v>9.9</v>
      </c>
      <c r="N10" s="23"/>
      <c r="O10" s="23">
        <f t="shared" si="1"/>
        <v>27.4</v>
      </c>
      <c r="P10" s="23">
        <v>0.0</v>
      </c>
      <c r="Q10" s="23">
        <v>0.0</v>
      </c>
      <c r="R10" s="23">
        <f t="shared" si="2"/>
        <v>27.4</v>
      </c>
      <c r="S10" s="23" t="s">
        <v>30</v>
      </c>
      <c r="T10" s="23" t="s">
        <v>30</v>
      </c>
      <c r="U10" s="24" t="s">
        <v>31</v>
      </c>
      <c r="V10" s="25"/>
      <c r="W10" s="1"/>
      <c r="X10" s="1"/>
      <c r="Y10" s="1"/>
      <c r="Z10" s="1"/>
    </row>
    <row r="11">
      <c r="A11" s="23">
        <v>5.0</v>
      </c>
      <c r="B11" s="23" t="s">
        <v>24</v>
      </c>
      <c r="C11" s="23" t="s">
        <v>25</v>
      </c>
      <c r="D11" s="24" t="s">
        <v>26</v>
      </c>
      <c r="E11" s="23">
        <v>7.0522317E7</v>
      </c>
      <c r="F11" s="23" t="s">
        <v>41</v>
      </c>
      <c r="G11" s="23" t="s">
        <v>42</v>
      </c>
      <c r="H11" s="23" t="s">
        <v>43</v>
      </c>
      <c r="I11" s="23">
        <v>4.0</v>
      </c>
      <c r="J11" s="23" t="s">
        <v>23</v>
      </c>
      <c r="K11" s="23">
        <v>4.0</v>
      </c>
      <c r="L11" s="23">
        <f>10+4.5</f>
        <v>14.5</v>
      </c>
      <c r="M11" s="23">
        <v>11.7</v>
      </c>
      <c r="N11" s="23"/>
      <c r="O11" s="23">
        <f t="shared" si="1"/>
        <v>30.2</v>
      </c>
      <c r="P11" s="23">
        <v>0.0</v>
      </c>
      <c r="Q11" s="23">
        <v>0.0</v>
      </c>
      <c r="R11" s="23">
        <f t="shared" si="2"/>
        <v>30.2</v>
      </c>
      <c r="S11" s="23" t="s">
        <v>30</v>
      </c>
      <c r="T11" s="23" t="s">
        <v>30</v>
      </c>
      <c r="U11" s="24" t="s">
        <v>31</v>
      </c>
      <c r="V11" s="26"/>
      <c r="W11" s="1"/>
      <c r="X11" s="1"/>
      <c r="Y11" s="1"/>
      <c r="Z11" s="1"/>
    </row>
    <row r="12">
      <c r="A12" s="23">
        <v>6.0</v>
      </c>
      <c r="B12" s="23" t="s">
        <v>24</v>
      </c>
      <c r="C12" s="23" t="s">
        <v>25</v>
      </c>
      <c r="D12" s="24" t="s">
        <v>26</v>
      </c>
      <c r="E12" s="23">
        <v>7.1391615E7</v>
      </c>
      <c r="F12" s="23" t="s">
        <v>44</v>
      </c>
      <c r="G12" s="23" t="s">
        <v>45</v>
      </c>
      <c r="H12" s="23" t="s">
        <v>46</v>
      </c>
      <c r="I12" s="23">
        <v>4.0</v>
      </c>
      <c r="J12" s="23" t="s">
        <v>23</v>
      </c>
      <c r="K12" s="23">
        <v>3.0</v>
      </c>
      <c r="L12" s="23">
        <f>4+5.5+4</f>
        <v>13.5</v>
      </c>
      <c r="M12" s="23">
        <v>2.0</v>
      </c>
      <c r="N12" s="23">
        <v>0.0</v>
      </c>
      <c r="O12" s="23">
        <f t="shared" si="1"/>
        <v>18.5</v>
      </c>
      <c r="P12" s="23">
        <v>0.0</v>
      </c>
      <c r="Q12" s="23">
        <v>0.0</v>
      </c>
      <c r="R12" s="23">
        <f t="shared" si="2"/>
        <v>18.5</v>
      </c>
      <c r="S12" s="23" t="s">
        <v>30</v>
      </c>
      <c r="T12" s="23" t="s">
        <v>30</v>
      </c>
      <c r="U12" s="24" t="s">
        <v>31</v>
      </c>
      <c r="V12" s="26"/>
      <c r="W12" s="1"/>
      <c r="X12" s="1"/>
      <c r="Y12" s="1"/>
      <c r="Z12" s="1"/>
    </row>
    <row r="13">
      <c r="A13" s="23">
        <v>7.0</v>
      </c>
      <c r="B13" s="23" t="s">
        <v>24</v>
      </c>
      <c r="C13" s="23" t="s">
        <v>25</v>
      </c>
      <c r="D13" s="24" t="s">
        <v>26</v>
      </c>
      <c r="E13" s="23">
        <v>7.0492758E7</v>
      </c>
      <c r="F13" s="23" t="s">
        <v>47</v>
      </c>
      <c r="G13" s="23" t="s">
        <v>48</v>
      </c>
      <c r="H13" s="23" t="s">
        <v>49</v>
      </c>
      <c r="I13" s="23">
        <v>6.0</v>
      </c>
      <c r="J13" s="23" t="s">
        <v>23</v>
      </c>
      <c r="K13" s="23">
        <v>0.0</v>
      </c>
      <c r="L13" s="23">
        <v>0.1</v>
      </c>
      <c r="M13" s="23">
        <v>0.0</v>
      </c>
      <c r="N13" s="23">
        <v>0.0</v>
      </c>
      <c r="O13" s="23">
        <f t="shared" si="1"/>
        <v>0.1</v>
      </c>
      <c r="P13" s="23">
        <v>0.0</v>
      </c>
      <c r="Q13" s="23">
        <v>0.0</v>
      </c>
      <c r="R13" s="23">
        <f t="shared" si="2"/>
        <v>0.1</v>
      </c>
      <c r="S13" s="23" t="s">
        <v>30</v>
      </c>
      <c r="T13" s="23" t="s">
        <v>30</v>
      </c>
      <c r="U13" s="24" t="s">
        <v>31</v>
      </c>
      <c r="V13" s="26"/>
      <c r="W13" s="1"/>
      <c r="X13" s="1"/>
      <c r="Y13" s="1"/>
      <c r="Z13" s="1"/>
    </row>
    <row r="14">
      <c r="A14" s="23"/>
      <c r="B14" s="23" t="s">
        <v>24</v>
      </c>
      <c r="C14" s="23" t="s">
        <v>25</v>
      </c>
      <c r="D14" s="24" t="s">
        <v>26</v>
      </c>
      <c r="E14" s="23">
        <v>7.1296725E7</v>
      </c>
      <c r="F14" s="23" t="s">
        <v>50</v>
      </c>
      <c r="G14" s="23" t="s">
        <v>51</v>
      </c>
      <c r="H14" s="23" t="s">
        <v>52</v>
      </c>
      <c r="I14" s="23">
        <v>8.0</v>
      </c>
      <c r="J14" s="23" t="s">
        <v>23</v>
      </c>
      <c r="K14" s="23">
        <v>0.0</v>
      </c>
      <c r="L14" s="23">
        <v>0.5</v>
      </c>
      <c r="M14" s="23">
        <v>0.0</v>
      </c>
      <c r="N14" s="23"/>
      <c r="O14" s="23">
        <f t="shared" si="1"/>
        <v>0.5</v>
      </c>
      <c r="P14" s="23">
        <v>0.0</v>
      </c>
      <c r="Q14" s="23">
        <v>0.0</v>
      </c>
      <c r="R14" s="23">
        <f t="shared" si="2"/>
        <v>0.5</v>
      </c>
      <c r="S14" s="23"/>
      <c r="T14" s="23"/>
      <c r="U14" s="24" t="s">
        <v>31</v>
      </c>
      <c r="V14" s="26"/>
      <c r="W14" s="1"/>
      <c r="X14" s="1"/>
      <c r="Y14" s="1"/>
      <c r="Z14" s="1"/>
    </row>
    <row r="15">
      <c r="A15" s="23"/>
      <c r="B15" s="23" t="s">
        <v>24</v>
      </c>
      <c r="C15" s="23" t="s">
        <v>25</v>
      </c>
      <c r="D15" s="24" t="s">
        <v>26</v>
      </c>
      <c r="E15" s="23">
        <v>7.323128E7</v>
      </c>
      <c r="F15" s="23" t="s">
        <v>53</v>
      </c>
      <c r="G15" s="23" t="s">
        <v>54</v>
      </c>
      <c r="H15" s="23" t="s">
        <v>55</v>
      </c>
      <c r="I15" s="23">
        <v>6.0</v>
      </c>
      <c r="J15" s="23" t="s">
        <v>23</v>
      </c>
      <c r="K15" s="23">
        <v>0.0</v>
      </c>
      <c r="L15" s="23">
        <v>6.0</v>
      </c>
      <c r="M15" s="23">
        <v>0.0</v>
      </c>
      <c r="N15" s="23">
        <v>0.0</v>
      </c>
      <c r="O15" s="23">
        <f t="shared" si="1"/>
        <v>6</v>
      </c>
      <c r="P15" s="23">
        <v>0.0</v>
      </c>
      <c r="Q15" s="23">
        <v>0.0</v>
      </c>
      <c r="R15" s="23">
        <f t="shared" si="2"/>
        <v>6</v>
      </c>
      <c r="S15" s="23"/>
      <c r="T15" s="23"/>
      <c r="U15" s="24" t="s">
        <v>31</v>
      </c>
      <c r="V15" s="26"/>
      <c r="W15" s="1"/>
      <c r="X15" s="1"/>
      <c r="Y15" s="1"/>
      <c r="Z15" s="1"/>
    </row>
    <row r="16">
      <c r="A16" s="23"/>
      <c r="B16" s="23" t="s">
        <v>24</v>
      </c>
      <c r="C16" s="23" t="s">
        <v>25</v>
      </c>
      <c r="D16" s="24" t="s">
        <v>26</v>
      </c>
      <c r="E16" s="23">
        <v>7.2495135E7</v>
      </c>
      <c r="F16" s="23" t="s">
        <v>56</v>
      </c>
      <c r="G16" s="23" t="s">
        <v>57</v>
      </c>
      <c r="H16" s="23" t="s">
        <v>58</v>
      </c>
      <c r="I16" s="23">
        <v>4.0</v>
      </c>
      <c r="J16" s="23" t="s">
        <v>23</v>
      </c>
      <c r="K16" s="23">
        <v>0.0</v>
      </c>
      <c r="L16" s="23">
        <v>1.0</v>
      </c>
      <c r="M16" s="23">
        <v>1.0</v>
      </c>
      <c r="N16" s="23">
        <v>0.0</v>
      </c>
      <c r="O16" s="23">
        <f t="shared" si="1"/>
        <v>2</v>
      </c>
      <c r="P16" s="23">
        <v>0.0</v>
      </c>
      <c r="Q16" s="23">
        <v>0.0</v>
      </c>
      <c r="R16" s="23">
        <f t="shared" si="2"/>
        <v>2</v>
      </c>
      <c r="S16" s="23"/>
      <c r="T16" s="23"/>
      <c r="U16" s="24" t="s">
        <v>31</v>
      </c>
      <c r="V16" s="26"/>
      <c r="W16" s="1"/>
      <c r="X16" s="1"/>
      <c r="Y16" s="1"/>
      <c r="Z16" s="1"/>
    </row>
    <row r="17">
      <c r="A17" s="23"/>
      <c r="B17" s="23" t="s">
        <v>24</v>
      </c>
      <c r="C17" s="23" t="s">
        <v>25</v>
      </c>
      <c r="D17" s="24" t="s">
        <v>26</v>
      </c>
      <c r="E17" s="23">
        <v>4.7904322E7</v>
      </c>
      <c r="F17" s="23" t="s">
        <v>59</v>
      </c>
      <c r="G17" s="23" t="s">
        <v>60</v>
      </c>
      <c r="H17" s="23" t="s">
        <v>61</v>
      </c>
      <c r="I17" s="23">
        <v>4.0</v>
      </c>
      <c r="J17" s="23" t="s">
        <v>23</v>
      </c>
      <c r="K17" s="23">
        <v>0.0</v>
      </c>
      <c r="L17" s="23">
        <v>0.5</v>
      </c>
      <c r="M17" s="23">
        <v>18.0</v>
      </c>
      <c r="N17" s="23">
        <v>0.0</v>
      </c>
      <c r="O17" s="23">
        <f t="shared" si="1"/>
        <v>18.5</v>
      </c>
      <c r="P17" s="23">
        <v>0.0</v>
      </c>
      <c r="Q17" s="23">
        <v>0.0</v>
      </c>
      <c r="R17" s="23">
        <f t="shared" si="2"/>
        <v>18.5</v>
      </c>
      <c r="S17" s="23"/>
      <c r="T17" s="23"/>
      <c r="U17" s="24" t="s">
        <v>31</v>
      </c>
      <c r="V17" s="26"/>
      <c r="W17" s="1"/>
      <c r="X17" s="1"/>
      <c r="Y17" s="1"/>
      <c r="Z17" s="1"/>
    </row>
    <row r="18">
      <c r="A18" s="23"/>
      <c r="B18" s="23" t="s">
        <v>24</v>
      </c>
      <c r="C18" s="23" t="s">
        <v>25</v>
      </c>
      <c r="D18" s="24" t="s">
        <v>26</v>
      </c>
      <c r="E18" s="23">
        <v>7.1513587E7</v>
      </c>
      <c r="F18" s="23" t="s">
        <v>62</v>
      </c>
      <c r="G18" s="23" t="s">
        <v>59</v>
      </c>
      <c r="H18" s="23" t="s">
        <v>63</v>
      </c>
      <c r="I18" s="23">
        <v>4.0</v>
      </c>
      <c r="J18" s="23" t="s">
        <v>23</v>
      </c>
      <c r="K18" s="23">
        <v>0.0</v>
      </c>
      <c r="L18" s="23">
        <f>3+2+3</f>
        <v>8</v>
      </c>
      <c r="M18" s="23">
        <v>2.0</v>
      </c>
      <c r="N18" s="23">
        <v>0.0</v>
      </c>
      <c r="O18" s="23">
        <f t="shared" si="1"/>
        <v>10</v>
      </c>
      <c r="P18" s="23">
        <v>0.0</v>
      </c>
      <c r="Q18" s="23">
        <v>0.0</v>
      </c>
      <c r="R18" s="23">
        <f t="shared" si="2"/>
        <v>10</v>
      </c>
      <c r="S18" s="23"/>
      <c r="T18" s="23"/>
      <c r="U18" s="24" t="s">
        <v>31</v>
      </c>
      <c r="V18" s="26"/>
      <c r="W18" s="1"/>
      <c r="X18" s="1"/>
      <c r="Y18" s="1"/>
      <c r="Z18" s="1"/>
    </row>
    <row r="19" ht="39.0" customHeight="1">
      <c r="A19" s="23">
        <v>8.0</v>
      </c>
      <c r="B19" s="23" t="s">
        <v>24</v>
      </c>
      <c r="C19" s="23" t="s">
        <v>25</v>
      </c>
      <c r="D19" s="24" t="s">
        <v>26</v>
      </c>
      <c r="E19" s="23">
        <v>7.2380717E7</v>
      </c>
      <c r="F19" s="23" t="s">
        <v>64</v>
      </c>
      <c r="G19" s="23" t="s">
        <v>65</v>
      </c>
      <c r="H19" s="23" t="s">
        <v>66</v>
      </c>
      <c r="I19" s="23"/>
      <c r="J19" s="23" t="s">
        <v>23</v>
      </c>
      <c r="K19" s="23">
        <v>0.0</v>
      </c>
      <c r="L19" s="23">
        <v>0.0</v>
      </c>
      <c r="M19" s="23">
        <v>0.0</v>
      </c>
      <c r="N19" s="23">
        <v>0.0</v>
      </c>
      <c r="O19" s="23">
        <f t="shared" si="1"/>
        <v>0</v>
      </c>
      <c r="P19" s="23">
        <v>0.0</v>
      </c>
      <c r="Q19" s="23">
        <v>0.0</v>
      </c>
      <c r="R19" s="23">
        <f t="shared" si="2"/>
        <v>0</v>
      </c>
      <c r="S19" s="23"/>
      <c r="T19" s="23"/>
      <c r="U19" s="24" t="s">
        <v>67</v>
      </c>
      <c r="V19" s="1"/>
      <c r="W19" s="1"/>
      <c r="X19" s="1"/>
      <c r="Y19" s="1"/>
      <c r="Z19" s="1"/>
    </row>
    <row r="20">
      <c r="A20" s="23">
        <v>9.0</v>
      </c>
      <c r="B20" s="23" t="s">
        <v>24</v>
      </c>
      <c r="C20" s="23" t="s">
        <v>25</v>
      </c>
      <c r="D20" s="24" t="s">
        <v>26</v>
      </c>
      <c r="E20" s="23">
        <v>7.1279712E7</v>
      </c>
      <c r="F20" s="23" t="s">
        <v>68</v>
      </c>
      <c r="G20" s="23" t="s">
        <v>69</v>
      </c>
      <c r="H20" s="23" t="s">
        <v>70</v>
      </c>
      <c r="I20" s="23"/>
      <c r="J20" s="23" t="s">
        <v>23</v>
      </c>
      <c r="K20" s="23">
        <v>0.0</v>
      </c>
      <c r="L20" s="23">
        <v>0.0</v>
      </c>
      <c r="M20" s="23">
        <v>0.0</v>
      </c>
      <c r="N20" s="23">
        <v>0.0</v>
      </c>
      <c r="O20" s="23">
        <f t="shared" si="1"/>
        <v>0</v>
      </c>
      <c r="P20" s="23">
        <v>0.0</v>
      </c>
      <c r="Q20" s="23">
        <v>0.0</v>
      </c>
      <c r="R20" s="23">
        <f t="shared" si="2"/>
        <v>0</v>
      </c>
      <c r="S20" s="23" t="s">
        <v>30</v>
      </c>
      <c r="T20" s="23" t="s">
        <v>30</v>
      </c>
      <c r="U20" s="24" t="s">
        <v>67</v>
      </c>
      <c r="V20" s="1"/>
      <c r="W20" s="1"/>
      <c r="X20" s="1"/>
      <c r="Y20" s="1"/>
      <c r="Z20" s="1"/>
    </row>
    <row r="21" ht="42.75" customHeight="1">
      <c r="A21" s="23">
        <v>10.0</v>
      </c>
      <c r="B21" s="23" t="s">
        <v>24</v>
      </c>
      <c r="C21" s="23" t="s">
        <v>25</v>
      </c>
      <c r="D21" s="24" t="s">
        <v>26</v>
      </c>
      <c r="E21" s="23">
        <v>7.235805E7</v>
      </c>
      <c r="F21" s="23" t="s">
        <v>71</v>
      </c>
      <c r="G21" s="23" t="s">
        <v>72</v>
      </c>
      <c r="H21" s="23" t="s">
        <v>73</v>
      </c>
      <c r="I21" s="23"/>
      <c r="J21" s="23"/>
      <c r="K21" s="23">
        <v>0.0</v>
      </c>
      <c r="L21" s="23">
        <v>0.0</v>
      </c>
      <c r="M21" s="23">
        <v>0.0</v>
      </c>
      <c r="N21" s="23">
        <v>0.0</v>
      </c>
      <c r="O21" s="23">
        <f t="shared" si="1"/>
        <v>0</v>
      </c>
      <c r="P21" s="23">
        <v>0.0</v>
      </c>
      <c r="Q21" s="23">
        <v>0.0</v>
      </c>
      <c r="R21" s="23">
        <f t="shared" si="2"/>
        <v>0</v>
      </c>
      <c r="S21" s="23"/>
      <c r="T21" s="23"/>
      <c r="U21" s="24" t="s">
        <v>74</v>
      </c>
      <c r="V21" s="1"/>
      <c r="W21" s="1"/>
      <c r="X21" s="1"/>
      <c r="Y21" s="1"/>
      <c r="Z21" s="1"/>
    </row>
    <row r="22" ht="15.75" customHeight="1">
      <c r="A22" s="22" t="s">
        <v>75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6"/>
      <c r="V22" s="1"/>
      <c r="W22" s="1"/>
      <c r="X22" s="1"/>
      <c r="Y22" s="1"/>
      <c r="Z22" s="1"/>
    </row>
    <row r="23" ht="24.75" customHeight="1">
      <c r="A23" s="23">
        <v>1.0</v>
      </c>
      <c r="B23" s="23" t="s">
        <v>24</v>
      </c>
      <c r="C23" s="23" t="s">
        <v>25</v>
      </c>
      <c r="D23" s="24" t="s">
        <v>76</v>
      </c>
      <c r="E23" s="23">
        <v>7.052241E7</v>
      </c>
      <c r="F23" s="23" t="s">
        <v>77</v>
      </c>
      <c r="G23" s="23" t="s">
        <v>78</v>
      </c>
      <c r="H23" s="23" t="s">
        <v>79</v>
      </c>
      <c r="I23" s="23">
        <v>2.0</v>
      </c>
      <c r="J23" s="23" t="s">
        <v>75</v>
      </c>
      <c r="K23" s="23">
        <v>5.0</v>
      </c>
      <c r="L23" s="23">
        <v>2.0</v>
      </c>
      <c r="M23" s="23">
        <v>15.0</v>
      </c>
      <c r="N23" s="23"/>
      <c r="O23" s="23">
        <v>22.0</v>
      </c>
      <c r="P23" s="23">
        <v>0.0</v>
      </c>
      <c r="Q23" s="23">
        <v>0.0</v>
      </c>
      <c r="R23" s="23">
        <f t="shared" ref="R23:R25" si="3">+K23+L23+M23</f>
        <v>22</v>
      </c>
      <c r="S23" s="23"/>
      <c r="T23" s="23"/>
      <c r="U23" s="24" t="s">
        <v>31</v>
      </c>
      <c r="V23" s="1"/>
      <c r="W23" s="1"/>
      <c r="X23" s="1"/>
      <c r="Y23" s="1"/>
      <c r="Z23" s="1"/>
    </row>
    <row r="24" ht="15.75" customHeight="1">
      <c r="A24" s="23">
        <v>2.0</v>
      </c>
      <c r="B24" s="23" t="s">
        <v>24</v>
      </c>
      <c r="C24" s="23" t="s">
        <v>25</v>
      </c>
      <c r="D24" s="24" t="s">
        <v>76</v>
      </c>
      <c r="E24" s="23">
        <v>4.5966482E7</v>
      </c>
      <c r="F24" s="23" t="s">
        <v>80</v>
      </c>
      <c r="G24" s="23" t="s">
        <v>62</v>
      </c>
      <c r="H24" s="23" t="s">
        <v>81</v>
      </c>
      <c r="I24" s="23">
        <v>1.0</v>
      </c>
      <c r="J24" s="23" t="s">
        <v>75</v>
      </c>
      <c r="K24" s="23">
        <v>2.0</v>
      </c>
      <c r="L24" s="23">
        <v>9.0</v>
      </c>
      <c r="M24" s="23">
        <v>8.7</v>
      </c>
      <c r="N24" s="23"/>
      <c r="O24" s="23">
        <v>19.7</v>
      </c>
      <c r="P24" s="23">
        <v>0.0</v>
      </c>
      <c r="Q24" s="23">
        <v>0.0</v>
      </c>
      <c r="R24" s="23">
        <f t="shared" si="3"/>
        <v>19.7</v>
      </c>
      <c r="S24" s="23"/>
      <c r="T24" s="23"/>
      <c r="U24" s="24" t="s">
        <v>31</v>
      </c>
      <c r="V24" s="1"/>
      <c r="W24" s="1"/>
      <c r="X24" s="1"/>
      <c r="Y24" s="1"/>
      <c r="Z24" s="1"/>
    </row>
    <row r="25" ht="28.5" customHeight="1">
      <c r="A25" s="23">
        <v>3.0</v>
      </c>
      <c r="B25" s="23" t="s">
        <v>24</v>
      </c>
      <c r="C25" s="23" t="s">
        <v>25</v>
      </c>
      <c r="D25" s="24" t="s">
        <v>76</v>
      </c>
      <c r="E25" s="23">
        <v>7.0557709E7</v>
      </c>
      <c r="F25" s="23" t="s">
        <v>82</v>
      </c>
      <c r="G25" s="23" t="s">
        <v>83</v>
      </c>
      <c r="H25" s="23" t="s">
        <v>84</v>
      </c>
      <c r="I25" s="23">
        <v>3.0</v>
      </c>
      <c r="J25" s="23" t="s">
        <v>75</v>
      </c>
      <c r="K25" s="23">
        <v>0.0</v>
      </c>
      <c r="L25" s="23">
        <v>3.0</v>
      </c>
      <c r="M25" s="23">
        <v>2.6</v>
      </c>
      <c r="N25" s="23"/>
      <c r="O25" s="23">
        <v>5.6</v>
      </c>
      <c r="P25" s="23">
        <v>0.0</v>
      </c>
      <c r="Q25" s="23">
        <v>0.0</v>
      </c>
      <c r="R25" s="23">
        <f t="shared" si="3"/>
        <v>5.6</v>
      </c>
      <c r="S25" s="23"/>
      <c r="T25" s="23"/>
      <c r="U25" s="24" t="s">
        <v>31</v>
      </c>
      <c r="V25" s="1"/>
      <c r="W25" s="1"/>
      <c r="X25" s="1"/>
      <c r="Y25" s="1"/>
      <c r="Z25" s="1"/>
    </row>
    <row r="26" ht="15.75" customHeight="1">
      <c r="A26" s="23">
        <v>4.0</v>
      </c>
      <c r="B26" s="23" t="s">
        <v>24</v>
      </c>
      <c r="C26" s="23" t="s">
        <v>25</v>
      </c>
      <c r="D26" s="24" t="s">
        <v>76</v>
      </c>
      <c r="E26" s="23">
        <v>2.3098501E7</v>
      </c>
      <c r="F26" s="23" t="s">
        <v>85</v>
      </c>
      <c r="G26" s="23" t="s">
        <v>86</v>
      </c>
      <c r="H26" s="23" t="s">
        <v>87</v>
      </c>
      <c r="I26" s="23">
        <v>1.0</v>
      </c>
      <c r="J26" s="23" t="s">
        <v>75</v>
      </c>
      <c r="K26" s="23">
        <v>2.0</v>
      </c>
      <c r="L26" s="23">
        <v>3.0</v>
      </c>
      <c r="M26" s="23">
        <v>3.0</v>
      </c>
      <c r="N26" s="23"/>
      <c r="O26" s="23">
        <v>7.5</v>
      </c>
      <c r="P26" s="23">
        <v>0.0</v>
      </c>
      <c r="Q26" s="23">
        <v>0.0</v>
      </c>
      <c r="R26" s="23">
        <v>7.5</v>
      </c>
      <c r="S26" s="23"/>
      <c r="T26" s="23"/>
      <c r="U26" s="24" t="s">
        <v>31</v>
      </c>
      <c r="V26" s="1"/>
      <c r="W26" s="1"/>
      <c r="X26" s="1"/>
      <c r="Y26" s="1"/>
      <c r="Z26" s="1"/>
    </row>
    <row r="27" ht="21.75" customHeight="1">
      <c r="A27" s="22" t="s">
        <v>88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/>
      <c r="V27" s="1"/>
      <c r="W27" s="1"/>
      <c r="X27" s="1"/>
      <c r="Y27" s="1"/>
      <c r="Z27" s="1"/>
    </row>
    <row r="28" ht="31.5" customHeight="1">
      <c r="A28" s="23">
        <v>3.0</v>
      </c>
      <c r="B28" s="23" t="s">
        <v>24</v>
      </c>
      <c r="C28" s="23" t="s">
        <v>25</v>
      </c>
      <c r="D28" s="24" t="s">
        <v>89</v>
      </c>
      <c r="E28" s="23">
        <v>4.3131502E7</v>
      </c>
      <c r="F28" s="23" t="s">
        <v>90</v>
      </c>
      <c r="G28" s="23" t="s">
        <v>91</v>
      </c>
      <c r="H28" s="23" t="s">
        <v>92</v>
      </c>
      <c r="I28" s="23">
        <v>1.0</v>
      </c>
      <c r="J28" s="23" t="s">
        <v>88</v>
      </c>
      <c r="K28" s="23">
        <v>0.0</v>
      </c>
      <c r="L28" s="23">
        <v>15.0</v>
      </c>
      <c r="M28" s="23">
        <v>2.1</v>
      </c>
      <c r="N28" s="23">
        <v>0.0</v>
      </c>
      <c r="O28" s="23">
        <f t="shared" ref="O28:O36" si="4">SUM(K28:N28)</f>
        <v>17.1</v>
      </c>
      <c r="P28" s="23">
        <v>0.0</v>
      </c>
      <c r="Q28" s="23">
        <v>0.0</v>
      </c>
      <c r="R28" s="23">
        <f t="shared" ref="R28:R40" si="5">SUM(O28:Q28)</f>
        <v>17.1</v>
      </c>
      <c r="S28" s="23"/>
      <c r="T28" s="23"/>
      <c r="U28" s="24" t="s">
        <v>31</v>
      </c>
      <c r="V28" s="1"/>
      <c r="W28" s="1"/>
      <c r="X28" s="1"/>
      <c r="Y28" s="1"/>
      <c r="Z28" s="1"/>
    </row>
    <row r="29" ht="15.75" customHeight="1">
      <c r="A29" s="23">
        <v>4.0</v>
      </c>
      <c r="B29" s="23" t="s">
        <v>24</v>
      </c>
      <c r="C29" s="23" t="s">
        <v>25</v>
      </c>
      <c r="D29" s="24" t="s">
        <v>89</v>
      </c>
      <c r="E29" s="23">
        <v>7.1968357E7</v>
      </c>
      <c r="F29" s="23" t="s">
        <v>93</v>
      </c>
      <c r="G29" s="23" t="s">
        <v>94</v>
      </c>
      <c r="H29" s="23" t="s">
        <v>95</v>
      </c>
      <c r="I29" s="23">
        <v>1.0</v>
      </c>
      <c r="J29" s="23" t="s">
        <v>88</v>
      </c>
      <c r="K29" s="23">
        <v>0.0</v>
      </c>
      <c r="L29" s="23">
        <v>0.5</v>
      </c>
      <c r="M29" s="23">
        <v>5.0</v>
      </c>
      <c r="N29" s="23">
        <v>0.0</v>
      </c>
      <c r="O29" s="23">
        <f t="shared" si="4"/>
        <v>5.5</v>
      </c>
      <c r="P29" s="23">
        <v>0.0</v>
      </c>
      <c r="Q29" s="23">
        <v>0.0</v>
      </c>
      <c r="R29" s="23">
        <f t="shared" si="5"/>
        <v>5.5</v>
      </c>
      <c r="S29" s="23"/>
      <c r="T29" s="23"/>
      <c r="U29" s="24" t="s">
        <v>31</v>
      </c>
      <c r="V29" s="1"/>
      <c r="W29" s="1"/>
      <c r="X29" s="1"/>
      <c r="Y29" s="1"/>
      <c r="Z29" s="1"/>
    </row>
    <row r="30" ht="15.75" customHeight="1">
      <c r="A30" s="23"/>
      <c r="B30" s="23" t="s">
        <v>24</v>
      </c>
      <c r="C30" s="23" t="s">
        <v>25</v>
      </c>
      <c r="D30" s="24" t="s">
        <v>89</v>
      </c>
      <c r="E30" s="23">
        <v>4.6371638E7</v>
      </c>
      <c r="F30" s="23" t="s">
        <v>96</v>
      </c>
      <c r="G30" s="23" t="s">
        <v>69</v>
      </c>
      <c r="H30" s="23" t="s">
        <v>97</v>
      </c>
      <c r="I30" s="23">
        <v>1.0</v>
      </c>
      <c r="J30" s="23" t="s">
        <v>88</v>
      </c>
      <c r="K30" s="23">
        <v>0.0</v>
      </c>
      <c r="L30" s="23">
        <v>3.0</v>
      </c>
      <c r="M30" s="23">
        <v>0.8</v>
      </c>
      <c r="N30" s="23">
        <v>0.0</v>
      </c>
      <c r="O30" s="23">
        <f t="shared" si="4"/>
        <v>3.8</v>
      </c>
      <c r="P30" s="23">
        <v>0.0</v>
      </c>
      <c r="Q30" s="23">
        <v>0.0</v>
      </c>
      <c r="R30" s="23">
        <f t="shared" si="5"/>
        <v>3.8</v>
      </c>
      <c r="S30" s="23"/>
      <c r="T30" s="23"/>
      <c r="U30" s="24" t="s">
        <v>31</v>
      </c>
      <c r="V30" s="1"/>
      <c r="W30" s="1"/>
      <c r="X30" s="1"/>
      <c r="Y30" s="1"/>
      <c r="Z30" s="1"/>
    </row>
    <row r="31" ht="15.75" customHeight="1">
      <c r="A31" s="23"/>
      <c r="B31" s="23" t="s">
        <v>24</v>
      </c>
      <c r="C31" s="23" t="s">
        <v>25</v>
      </c>
      <c r="D31" s="24" t="s">
        <v>89</v>
      </c>
      <c r="E31" s="23">
        <v>4.6813793E7</v>
      </c>
      <c r="F31" s="23" t="s">
        <v>98</v>
      </c>
      <c r="G31" s="23" t="s">
        <v>99</v>
      </c>
      <c r="H31" s="23" t="s">
        <v>100</v>
      </c>
      <c r="I31" s="23">
        <v>1.0</v>
      </c>
      <c r="J31" s="23" t="s">
        <v>88</v>
      </c>
      <c r="K31" s="23">
        <v>0.0</v>
      </c>
      <c r="L31" s="23">
        <v>0.0</v>
      </c>
      <c r="M31" s="23">
        <v>1.2</v>
      </c>
      <c r="N31" s="23">
        <v>0.0</v>
      </c>
      <c r="O31" s="23">
        <f t="shared" si="4"/>
        <v>1.2</v>
      </c>
      <c r="P31" s="23">
        <v>0.0</v>
      </c>
      <c r="Q31" s="23">
        <v>0.0</v>
      </c>
      <c r="R31" s="23">
        <f t="shared" si="5"/>
        <v>1.2</v>
      </c>
      <c r="S31" s="23"/>
      <c r="T31" s="23"/>
      <c r="U31" s="24" t="s">
        <v>31</v>
      </c>
      <c r="V31" s="1"/>
      <c r="W31" s="1"/>
      <c r="X31" s="1"/>
      <c r="Y31" s="1"/>
      <c r="Z31" s="1"/>
    </row>
    <row r="32" ht="15.75" customHeight="1">
      <c r="A32" s="23"/>
      <c r="B32" s="23" t="s">
        <v>24</v>
      </c>
      <c r="C32" s="23" t="s">
        <v>25</v>
      </c>
      <c r="D32" s="24" t="s">
        <v>89</v>
      </c>
      <c r="E32" s="23">
        <v>9.07310013E8</v>
      </c>
      <c r="F32" s="23" t="s">
        <v>101</v>
      </c>
      <c r="G32" s="23" t="s">
        <v>102</v>
      </c>
      <c r="H32" s="23" t="s">
        <v>103</v>
      </c>
      <c r="I32" s="23">
        <v>1.0</v>
      </c>
      <c r="J32" s="23" t="s">
        <v>88</v>
      </c>
      <c r="K32" s="23">
        <v>0.0</v>
      </c>
      <c r="L32" s="23">
        <v>0.5</v>
      </c>
      <c r="M32" s="23">
        <v>0.0</v>
      </c>
      <c r="N32" s="23">
        <v>0.0</v>
      </c>
      <c r="O32" s="23">
        <f t="shared" si="4"/>
        <v>0.5</v>
      </c>
      <c r="P32" s="23">
        <v>0.0</v>
      </c>
      <c r="Q32" s="23">
        <v>0.0</v>
      </c>
      <c r="R32" s="23">
        <f t="shared" si="5"/>
        <v>0.5</v>
      </c>
      <c r="S32" s="23"/>
      <c r="T32" s="23"/>
      <c r="U32" s="24" t="s">
        <v>104</v>
      </c>
      <c r="V32" s="1"/>
      <c r="W32" s="1"/>
      <c r="X32" s="1"/>
      <c r="Y32" s="1"/>
      <c r="Z32" s="1"/>
    </row>
    <row r="33" ht="15.75" customHeight="1">
      <c r="A33" s="23">
        <v>5.0</v>
      </c>
      <c r="B33" s="23" t="s">
        <v>24</v>
      </c>
      <c r="C33" s="23" t="s">
        <v>25</v>
      </c>
      <c r="D33" s="24" t="s">
        <v>89</v>
      </c>
      <c r="E33" s="23">
        <v>7.1251365E7</v>
      </c>
      <c r="F33" s="23" t="s">
        <v>105</v>
      </c>
      <c r="G33" s="23" t="s">
        <v>106</v>
      </c>
      <c r="H33" s="23" t="s">
        <v>107</v>
      </c>
      <c r="I33" s="23">
        <v>1.0</v>
      </c>
      <c r="J33" s="23" t="s">
        <v>88</v>
      </c>
      <c r="K33" s="23">
        <v>0.0</v>
      </c>
      <c r="L33" s="23">
        <v>0.0</v>
      </c>
      <c r="M33" s="23">
        <v>0.0</v>
      </c>
      <c r="N33" s="23">
        <v>0.0</v>
      </c>
      <c r="O33" s="23">
        <f t="shared" si="4"/>
        <v>0</v>
      </c>
      <c r="P33" s="23">
        <v>0.0</v>
      </c>
      <c r="Q33" s="23">
        <v>0.0</v>
      </c>
      <c r="R33" s="23">
        <f t="shared" si="5"/>
        <v>0</v>
      </c>
      <c r="S33" s="23"/>
      <c r="T33" s="23"/>
      <c r="U33" s="24" t="s">
        <v>31</v>
      </c>
      <c r="V33" s="1"/>
      <c r="W33" s="1"/>
      <c r="X33" s="1"/>
      <c r="Y33" s="1"/>
      <c r="Z33" s="1"/>
    </row>
    <row r="34" ht="15.75" customHeight="1">
      <c r="A34" s="23"/>
      <c r="B34" s="23" t="s">
        <v>24</v>
      </c>
      <c r="C34" s="23" t="s">
        <v>25</v>
      </c>
      <c r="D34" s="24" t="s">
        <v>89</v>
      </c>
      <c r="E34" s="23">
        <v>4.7471265E7</v>
      </c>
      <c r="F34" s="23" t="s">
        <v>108</v>
      </c>
      <c r="G34" s="23" t="s">
        <v>65</v>
      </c>
      <c r="H34" s="23" t="s">
        <v>109</v>
      </c>
      <c r="I34" s="23">
        <v>2.0</v>
      </c>
      <c r="J34" s="23" t="s">
        <v>88</v>
      </c>
      <c r="K34" s="23">
        <v>0.0</v>
      </c>
      <c r="L34" s="23">
        <f>6.5+1</f>
        <v>7.5</v>
      </c>
      <c r="M34" s="23">
        <v>0.0</v>
      </c>
      <c r="N34" s="23">
        <v>0.0</v>
      </c>
      <c r="O34" s="23">
        <f t="shared" si="4"/>
        <v>7.5</v>
      </c>
      <c r="P34" s="23">
        <v>0.0</v>
      </c>
      <c r="Q34" s="23">
        <v>0.0</v>
      </c>
      <c r="R34" s="23">
        <f t="shared" si="5"/>
        <v>7.5</v>
      </c>
      <c r="S34" s="23"/>
      <c r="T34" s="23"/>
      <c r="U34" s="24" t="s">
        <v>31</v>
      </c>
      <c r="V34" s="1"/>
      <c r="W34" s="1"/>
      <c r="X34" s="1"/>
      <c r="Y34" s="1"/>
      <c r="Z34" s="1"/>
    </row>
    <row r="35" ht="15.75" customHeight="1">
      <c r="A35" s="23"/>
      <c r="B35" s="23" t="s">
        <v>24</v>
      </c>
      <c r="C35" s="23" t="s">
        <v>25</v>
      </c>
      <c r="D35" s="24" t="s">
        <v>89</v>
      </c>
      <c r="E35" s="23">
        <v>7.5745074E7</v>
      </c>
      <c r="F35" s="23" t="s">
        <v>110</v>
      </c>
      <c r="G35" s="23" t="s">
        <v>39</v>
      </c>
      <c r="H35" s="23" t="s">
        <v>111</v>
      </c>
      <c r="I35" s="23"/>
      <c r="J35" s="23" t="s">
        <v>88</v>
      </c>
      <c r="K35" s="23"/>
      <c r="L35" s="23"/>
      <c r="M35" s="23"/>
      <c r="N35" s="23"/>
      <c r="O35" s="23">
        <f t="shared" si="4"/>
        <v>0</v>
      </c>
      <c r="P35" s="23">
        <v>0.0</v>
      </c>
      <c r="Q35" s="23">
        <v>0.0</v>
      </c>
      <c r="R35" s="23">
        <f t="shared" si="5"/>
        <v>0</v>
      </c>
      <c r="S35" s="23"/>
      <c r="T35" s="23"/>
      <c r="U35" s="27" t="s">
        <v>112</v>
      </c>
      <c r="V35" s="1"/>
      <c r="W35" s="1"/>
      <c r="X35" s="1"/>
      <c r="Y35" s="1"/>
      <c r="Z35" s="1"/>
    </row>
    <row r="36" ht="15.75" customHeight="1">
      <c r="A36" s="23"/>
      <c r="B36" s="23" t="s">
        <v>24</v>
      </c>
      <c r="C36" s="23" t="s">
        <v>25</v>
      </c>
      <c r="D36" s="24" t="s">
        <v>89</v>
      </c>
      <c r="E36" s="23">
        <v>2.2507821E7</v>
      </c>
      <c r="F36" s="23" t="s">
        <v>113</v>
      </c>
      <c r="G36" s="23" t="s">
        <v>33</v>
      </c>
      <c r="H36" s="23" t="s">
        <v>114</v>
      </c>
      <c r="I36" s="23">
        <v>4.0</v>
      </c>
      <c r="J36" s="23" t="s">
        <v>88</v>
      </c>
      <c r="K36" s="23">
        <v>0.0</v>
      </c>
      <c r="L36" s="23">
        <f>10+0.5</f>
        <v>10.5</v>
      </c>
      <c r="M36" s="23">
        <v>0.0</v>
      </c>
      <c r="N36" s="23">
        <v>0.0</v>
      </c>
      <c r="O36" s="23">
        <f t="shared" si="4"/>
        <v>10.5</v>
      </c>
      <c r="P36" s="23">
        <v>0.0</v>
      </c>
      <c r="Q36" s="23">
        <v>0.0</v>
      </c>
      <c r="R36" s="23">
        <f t="shared" si="5"/>
        <v>10.5</v>
      </c>
      <c r="S36" s="23"/>
      <c r="T36" s="23"/>
      <c r="U36" s="24" t="s">
        <v>31</v>
      </c>
      <c r="V36" s="1"/>
      <c r="W36" s="1"/>
      <c r="X36" s="1"/>
      <c r="Y36" s="1"/>
      <c r="Z36" s="1"/>
    </row>
    <row r="37" ht="15.75" customHeight="1">
      <c r="A37" s="23"/>
      <c r="B37" s="23" t="s">
        <v>24</v>
      </c>
      <c r="C37" s="23" t="s">
        <v>25</v>
      </c>
      <c r="D37" s="24" t="s">
        <v>89</v>
      </c>
      <c r="E37" s="23">
        <v>7.6159473E7</v>
      </c>
      <c r="F37" s="23" t="s">
        <v>115</v>
      </c>
      <c r="G37" s="23" t="s">
        <v>116</v>
      </c>
      <c r="H37" s="23" t="s">
        <v>117</v>
      </c>
      <c r="I37" s="23">
        <v>1.0</v>
      </c>
      <c r="J37" s="23" t="s">
        <v>88</v>
      </c>
      <c r="K37" s="23">
        <v>0.0</v>
      </c>
      <c r="L37" s="23">
        <v>0.0</v>
      </c>
      <c r="M37" s="23">
        <v>0.0</v>
      </c>
      <c r="N37" s="23">
        <v>0.0</v>
      </c>
      <c r="O37" s="23"/>
      <c r="P37" s="23">
        <v>0.0</v>
      </c>
      <c r="Q37" s="23">
        <v>0.0</v>
      </c>
      <c r="R37" s="23">
        <f t="shared" si="5"/>
        <v>0</v>
      </c>
      <c r="S37" s="23"/>
      <c r="T37" s="23"/>
      <c r="U37" s="24" t="s">
        <v>118</v>
      </c>
      <c r="V37" s="1"/>
      <c r="W37" s="1"/>
      <c r="X37" s="1"/>
      <c r="Y37" s="1"/>
      <c r="Z37" s="1"/>
    </row>
    <row r="38" ht="15.75" customHeight="1">
      <c r="A38" s="23">
        <v>6.0</v>
      </c>
      <c r="B38" s="23" t="s">
        <v>24</v>
      </c>
      <c r="C38" s="23" t="s">
        <v>25</v>
      </c>
      <c r="D38" s="24" t="s">
        <v>89</v>
      </c>
      <c r="E38" s="23">
        <v>7.1456347E7</v>
      </c>
      <c r="F38" s="23" t="s">
        <v>119</v>
      </c>
      <c r="G38" s="23" t="s">
        <v>120</v>
      </c>
      <c r="H38" s="23" t="s">
        <v>121</v>
      </c>
      <c r="I38" s="23"/>
      <c r="J38" s="23" t="s">
        <v>88</v>
      </c>
      <c r="K38" s="23">
        <v>0.0</v>
      </c>
      <c r="L38" s="23">
        <v>0.0</v>
      </c>
      <c r="M38" s="23">
        <v>0.0</v>
      </c>
      <c r="N38" s="23">
        <v>0.0</v>
      </c>
      <c r="O38" s="23">
        <f t="shared" ref="O38:O40" si="6">SUM(K38:N38)</f>
        <v>0</v>
      </c>
      <c r="P38" s="23">
        <v>0.0</v>
      </c>
      <c r="Q38" s="23">
        <v>0.0</v>
      </c>
      <c r="R38" s="23">
        <f t="shared" si="5"/>
        <v>0</v>
      </c>
      <c r="S38" s="23"/>
      <c r="T38" s="23"/>
      <c r="U38" s="24" t="s">
        <v>112</v>
      </c>
      <c r="V38" s="1"/>
      <c r="W38" s="1"/>
      <c r="X38" s="1"/>
      <c r="Y38" s="1"/>
      <c r="Z38" s="1"/>
    </row>
    <row r="39" ht="15.75" customHeight="1">
      <c r="A39" s="23">
        <v>7.0</v>
      </c>
      <c r="B39" s="23" t="s">
        <v>24</v>
      </c>
      <c r="C39" s="23" t="s">
        <v>25</v>
      </c>
      <c r="D39" s="24" t="s">
        <v>89</v>
      </c>
      <c r="E39" s="23">
        <v>1.0122261E7</v>
      </c>
      <c r="F39" s="23" t="s">
        <v>122</v>
      </c>
      <c r="G39" s="23" t="s">
        <v>123</v>
      </c>
      <c r="H39" s="23" t="s">
        <v>124</v>
      </c>
      <c r="I39" s="23"/>
      <c r="J39" s="23" t="s">
        <v>88</v>
      </c>
      <c r="K39" s="23">
        <v>0.0</v>
      </c>
      <c r="L39" s="23">
        <v>0.0</v>
      </c>
      <c r="M39" s="23">
        <v>0.0</v>
      </c>
      <c r="N39" s="23">
        <v>0.0</v>
      </c>
      <c r="O39" s="23">
        <f t="shared" si="6"/>
        <v>0</v>
      </c>
      <c r="P39" s="23">
        <v>0.0</v>
      </c>
      <c r="Q39" s="23">
        <v>0.0</v>
      </c>
      <c r="R39" s="23">
        <f t="shared" si="5"/>
        <v>0</v>
      </c>
      <c r="S39" s="23"/>
      <c r="T39" s="23"/>
      <c r="U39" s="24" t="s">
        <v>112</v>
      </c>
      <c r="V39" s="1"/>
      <c r="W39" s="1"/>
      <c r="X39" s="1"/>
      <c r="Y39" s="1"/>
      <c r="Z39" s="1"/>
    </row>
    <row r="40" ht="15.75" customHeight="1">
      <c r="A40" s="23">
        <v>8.0</v>
      </c>
      <c r="B40" s="23" t="s">
        <v>24</v>
      </c>
      <c r="C40" s="23" t="s">
        <v>25</v>
      </c>
      <c r="D40" s="24" t="s">
        <v>89</v>
      </c>
      <c r="E40" s="23">
        <v>7.1384594E7</v>
      </c>
      <c r="F40" s="23" t="s">
        <v>125</v>
      </c>
      <c r="G40" s="23" t="s">
        <v>68</v>
      </c>
      <c r="H40" s="23" t="s">
        <v>126</v>
      </c>
      <c r="I40" s="23"/>
      <c r="J40" s="23" t="s">
        <v>88</v>
      </c>
      <c r="K40" s="23">
        <v>0.0</v>
      </c>
      <c r="L40" s="23">
        <v>0.0</v>
      </c>
      <c r="M40" s="23">
        <v>0.0</v>
      </c>
      <c r="N40" s="23">
        <v>0.0</v>
      </c>
      <c r="O40" s="23">
        <f t="shared" si="6"/>
        <v>0</v>
      </c>
      <c r="P40" s="23">
        <v>0.0</v>
      </c>
      <c r="Q40" s="23">
        <v>0.0</v>
      </c>
      <c r="R40" s="23">
        <f t="shared" si="5"/>
        <v>0</v>
      </c>
      <c r="S40" s="23"/>
      <c r="T40" s="23"/>
      <c r="U40" s="24" t="s">
        <v>127</v>
      </c>
      <c r="V40" s="1"/>
      <c r="W40" s="1"/>
      <c r="X40" s="1"/>
      <c r="Y40" s="1"/>
      <c r="Z40" s="1"/>
    </row>
    <row r="41" ht="15.75" customHeight="1">
      <c r="A41" s="22" t="s">
        <v>128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6"/>
      <c r="V41" s="1"/>
      <c r="W41" s="28"/>
      <c r="X41" s="1"/>
      <c r="Y41" s="1"/>
      <c r="Z41" s="1"/>
    </row>
    <row r="42" ht="15.75" customHeight="1">
      <c r="A42" s="23">
        <v>1.0</v>
      </c>
      <c r="B42" s="23" t="s">
        <v>24</v>
      </c>
      <c r="C42" s="23" t="s">
        <v>25</v>
      </c>
      <c r="D42" s="24" t="s">
        <v>129</v>
      </c>
      <c r="E42" s="23">
        <v>2.3098073E7</v>
      </c>
      <c r="F42" s="23" t="s">
        <v>130</v>
      </c>
      <c r="G42" s="23" t="s">
        <v>27</v>
      </c>
      <c r="H42" s="23" t="s">
        <v>131</v>
      </c>
      <c r="I42" s="23">
        <v>1.0</v>
      </c>
      <c r="J42" s="23" t="s">
        <v>132</v>
      </c>
      <c r="K42" s="23">
        <v>12.0</v>
      </c>
      <c r="L42" s="23">
        <v>2.5</v>
      </c>
      <c r="M42" s="23">
        <v>21.0</v>
      </c>
      <c r="N42" s="23"/>
      <c r="O42" s="23">
        <v>35.5</v>
      </c>
      <c r="P42" s="23"/>
      <c r="Q42" s="23"/>
      <c r="R42" s="23">
        <f t="shared" ref="R42:R47" si="7">SUM(O42:Q42)</f>
        <v>35.5</v>
      </c>
      <c r="S42" s="23" t="s">
        <v>30</v>
      </c>
      <c r="T42" s="23" t="s">
        <v>30</v>
      </c>
      <c r="U42" s="24" t="s">
        <v>31</v>
      </c>
      <c r="V42" s="1"/>
      <c r="W42" s="1"/>
      <c r="X42" s="1"/>
      <c r="Y42" s="1"/>
      <c r="Z42" s="1"/>
    </row>
    <row r="43" ht="15.75" customHeight="1">
      <c r="A43" s="23">
        <v>2.0</v>
      </c>
      <c r="B43" s="23" t="s">
        <v>24</v>
      </c>
      <c r="C43" s="23" t="s">
        <v>25</v>
      </c>
      <c r="D43" s="24" t="s">
        <v>129</v>
      </c>
      <c r="E43" s="23">
        <v>3.2284638E7</v>
      </c>
      <c r="F43" s="23" t="s">
        <v>133</v>
      </c>
      <c r="G43" s="23" t="s">
        <v>134</v>
      </c>
      <c r="H43" s="23" t="s">
        <v>135</v>
      </c>
      <c r="I43" s="23">
        <v>1.0</v>
      </c>
      <c r="J43" s="23" t="s">
        <v>132</v>
      </c>
      <c r="K43" s="23">
        <v>2.0</v>
      </c>
      <c r="L43" s="23">
        <v>12.5</v>
      </c>
      <c r="M43" s="23">
        <v>19.0</v>
      </c>
      <c r="N43" s="23"/>
      <c r="O43" s="23">
        <v>33.5</v>
      </c>
      <c r="P43" s="23"/>
      <c r="Q43" s="23"/>
      <c r="R43" s="23">
        <f t="shared" si="7"/>
        <v>33.5</v>
      </c>
      <c r="S43" s="23" t="s">
        <v>30</v>
      </c>
      <c r="T43" s="23" t="s">
        <v>30</v>
      </c>
      <c r="U43" s="24" t="s">
        <v>31</v>
      </c>
      <c r="V43" s="1"/>
      <c r="W43" s="1"/>
      <c r="X43" s="1"/>
      <c r="Y43" s="1"/>
      <c r="Z43" s="1"/>
    </row>
    <row r="44" ht="39.75" customHeight="1">
      <c r="A44" s="23">
        <v>3.0</v>
      </c>
      <c r="B44" s="23" t="s">
        <v>24</v>
      </c>
      <c r="C44" s="23" t="s">
        <v>25</v>
      </c>
      <c r="D44" s="24" t="s">
        <v>129</v>
      </c>
      <c r="E44" s="23">
        <v>7.1453085E7</v>
      </c>
      <c r="F44" s="23" t="s">
        <v>136</v>
      </c>
      <c r="G44" s="23" t="s">
        <v>137</v>
      </c>
      <c r="H44" s="23" t="s">
        <v>138</v>
      </c>
      <c r="I44" s="23">
        <v>3.0</v>
      </c>
      <c r="J44" s="23" t="s">
        <v>132</v>
      </c>
      <c r="K44" s="23">
        <v>2.0</v>
      </c>
      <c r="L44" s="23">
        <v>20.0</v>
      </c>
      <c r="M44" s="23">
        <v>1.8</v>
      </c>
      <c r="N44" s="23"/>
      <c r="O44" s="23">
        <v>23.8</v>
      </c>
      <c r="P44" s="23"/>
      <c r="Q44" s="23"/>
      <c r="R44" s="23">
        <f t="shared" si="7"/>
        <v>23.8</v>
      </c>
      <c r="S44" s="23" t="s">
        <v>30</v>
      </c>
      <c r="T44" s="23" t="s">
        <v>30</v>
      </c>
      <c r="U44" s="24" t="s">
        <v>31</v>
      </c>
      <c r="V44" s="1"/>
      <c r="W44" s="1"/>
      <c r="X44" s="1"/>
      <c r="Y44" s="1"/>
      <c r="Z44" s="1"/>
    </row>
    <row r="45" ht="15.75" customHeight="1">
      <c r="A45" s="23">
        <v>4.0</v>
      </c>
      <c r="B45" s="23" t="s">
        <v>24</v>
      </c>
      <c r="C45" s="23" t="s">
        <v>25</v>
      </c>
      <c r="D45" s="24" t="s">
        <v>129</v>
      </c>
      <c r="E45" s="23">
        <v>4.0643437E7</v>
      </c>
      <c r="F45" s="23" t="s">
        <v>69</v>
      </c>
      <c r="G45" s="23" t="s">
        <v>139</v>
      </c>
      <c r="H45" s="23" t="s">
        <v>140</v>
      </c>
      <c r="I45" s="23">
        <v>1.0</v>
      </c>
      <c r="J45" s="23" t="s">
        <v>132</v>
      </c>
      <c r="K45" s="23">
        <v>2.0</v>
      </c>
      <c r="L45" s="23">
        <v>18.5</v>
      </c>
      <c r="M45" s="23">
        <v>1.0</v>
      </c>
      <c r="N45" s="23"/>
      <c r="O45" s="23">
        <v>21.5</v>
      </c>
      <c r="P45" s="23"/>
      <c r="Q45" s="23"/>
      <c r="R45" s="23">
        <f t="shared" si="7"/>
        <v>21.5</v>
      </c>
      <c r="S45" s="23" t="s">
        <v>30</v>
      </c>
      <c r="T45" s="23" t="s">
        <v>30</v>
      </c>
      <c r="U45" s="24" t="s">
        <v>31</v>
      </c>
      <c r="V45" s="1"/>
      <c r="W45" s="29"/>
      <c r="X45" s="1"/>
      <c r="Y45" s="1"/>
      <c r="Z45" s="1"/>
    </row>
    <row r="46" ht="15.75" customHeight="1">
      <c r="A46" s="23">
        <v>5.0</v>
      </c>
      <c r="B46" s="23" t="s">
        <v>24</v>
      </c>
      <c r="C46" s="23" t="s">
        <v>25</v>
      </c>
      <c r="D46" s="24" t="s">
        <v>129</v>
      </c>
      <c r="E46" s="23">
        <v>7.7428938E7</v>
      </c>
      <c r="F46" s="23" t="s">
        <v>141</v>
      </c>
      <c r="G46" s="23" t="s">
        <v>142</v>
      </c>
      <c r="H46" s="23" t="s">
        <v>143</v>
      </c>
      <c r="I46" s="23">
        <v>1.0</v>
      </c>
      <c r="J46" s="23" t="s">
        <v>132</v>
      </c>
      <c r="K46" s="23">
        <v>2.0</v>
      </c>
      <c r="L46" s="23">
        <f>2.5+1</f>
        <v>3.5</v>
      </c>
      <c r="M46" s="23">
        <v>7.7</v>
      </c>
      <c r="N46" s="23">
        <v>1.0</v>
      </c>
      <c r="O46" s="23">
        <v>14.2</v>
      </c>
      <c r="P46" s="23"/>
      <c r="Q46" s="23"/>
      <c r="R46" s="23">
        <f t="shared" si="7"/>
        <v>14.2</v>
      </c>
      <c r="S46" s="23" t="s">
        <v>30</v>
      </c>
      <c r="T46" s="23" t="s">
        <v>30</v>
      </c>
      <c r="U46" s="24" t="s">
        <v>31</v>
      </c>
      <c r="V46" s="1"/>
      <c r="W46" s="1"/>
      <c r="X46" s="1"/>
      <c r="Y46" s="1"/>
      <c r="Z46" s="1"/>
    </row>
    <row r="47" ht="41.25" customHeight="1">
      <c r="A47" s="23">
        <v>6.0</v>
      </c>
      <c r="B47" s="23" t="s">
        <v>24</v>
      </c>
      <c r="C47" s="23" t="s">
        <v>25</v>
      </c>
      <c r="D47" s="24" t="s">
        <v>129</v>
      </c>
      <c r="E47" s="23">
        <v>4.4584334E7</v>
      </c>
      <c r="F47" s="23" t="s">
        <v>80</v>
      </c>
      <c r="G47" s="23" t="s">
        <v>62</v>
      </c>
      <c r="H47" s="23" t="s">
        <v>144</v>
      </c>
      <c r="I47" s="23">
        <v>3.0</v>
      </c>
      <c r="J47" s="23" t="s">
        <v>132</v>
      </c>
      <c r="K47" s="23">
        <v>0.0</v>
      </c>
      <c r="L47" s="23">
        <v>1.0</v>
      </c>
      <c r="M47" s="23">
        <v>7.4</v>
      </c>
      <c r="N47" s="23"/>
      <c r="O47" s="23">
        <v>8.4</v>
      </c>
      <c r="P47" s="23"/>
      <c r="Q47" s="23"/>
      <c r="R47" s="23">
        <f t="shared" si="7"/>
        <v>8.4</v>
      </c>
      <c r="S47" s="23" t="s">
        <v>30</v>
      </c>
      <c r="T47" s="23" t="s">
        <v>30</v>
      </c>
      <c r="U47" s="24" t="s">
        <v>31</v>
      </c>
      <c r="V47" s="1"/>
      <c r="W47" s="1"/>
      <c r="X47" s="1"/>
      <c r="Y47" s="1"/>
      <c r="Z47" s="1"/>
    </row>
    <row r="48" ht="15.75" customHeight="1">
      <c r="A48" s="22" t="s">
        <v>145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6"/>
      <c r="V48" s="1"/>
      <c r="W48" s="28"/>
      <c r="X48" s="1"/>
      <c r="Y48" s="1"/>
      <c r="Z48" s="1"/>
    </row>
    <row r="49" ht="15.75" customHeight="1">
      <c r="A49" s="23">
        <v>1.0</v>
      </c>
      <c r="B49" s="23" t="s">
        <v>24</v>
      </c>
      <c r="C49" s="23" t="s">
        <v>25</v>
      </c>
      <c r="D49" s="24" t="s">
        <v>146</v>
      </c>
      <c r="E49" s="23">
        <v>4.474731E7</v>
      </c>
      <c r="F49" s="23" t="s">
        <v>147</v>
      </c>
      <c r="G49" s="23" t="s">
        <v>148</v>
      </c>
      <c r="H49" s="23" t="s">
        <v>149</v>
      </c>
      <c r="I49" s="23">
        <v>1.0</v>
      </c>
      <c r="J49" s="23" t="s">
        <v>145</v>
      </c>
      <c r="K49" s="23">
        <f>4+3</f>
        <v>7</v>
      </c>
      <c r="L49" s="23">
        <f>10+6</f>
        <v>16</v>
      </c>
      <c r="M49" s="23">
        <v>7.6</v>
      </c>
      <c r="N49" s="23">
        <v>0.0</v>
      </c>
      <c r="O49" s="23">
        <f>SUM(K49:M49)</f>
        <v>30.6</v>
      </c>
      <c r="P49" s="23">
        <v>0.0</v>
      </c>
      <c r="Q49" s="23">
        <v>0.0</v>
      </c>
      <c r="R49" s="23">
        <f t="shared" ref="R49:R59" si="8">SUM(O49:Q49)</f>
        <v>30.6</v>
      </c>
      <c r="S49" s="23" t="s">
        <v>30</v>
      </c>
      <c r="T49" s="23" t="s">
        <v>30</v>
      </c>
      <c r="U49" s="24" t="s">
        <v>31</v>
      </c>
      <c r="V49" s="1"/>
      <c r="W49" s="1"/>
      <c r="X49" s="1"/>
      <c r="Y49" s="1"/>
      <c r="Z49" s="1"/>
    </row>
    <row r="50" ht="15.75" customHeight="1">
      <c r="A50" s="23">
        <v>2.0</v>
      </c>
      <c r="B50" s="23" t="s">
        <v>24</v>
      </c>
      <c r="C50" s="23" t="s">
        <v>25</v>
      </c>
      <c r="D50" s="24" t="s">
        <v>146</v>
      </c>
      <c r="E50" s="23">
        <v>4.4087119E7</v>
      </c>
      <c r="F50" s="23" t="s">
        <v>78</v>
      </c>
      <c r="G50" s="23" t="s">
        <v>150</v>
      </c>
      <c r="H50" s="23" t="s">
        <v>151</v>
      </c>
      <c r="I50" s="23"/>
      <c r="J50" s="23" t="s">
        <v>145</v>
      </c>
      <c r="K50" s="23">
        <v>0.0</v>
      </c>
      <c r="L50" s="23">
        <v>0.0</v>
      </c>
      <c r="M50" s="23">
        <v>0.0</v>
      </c>
      <c r="N50" s="23">
        <v>0.0</v>
      </c>
      <c r="O50" s="23">
        <f>SUM(K50:N50)</f>
        <v>0</v>
      </c>
      <c r="P50" s="23">
        <v>0.0</v>
      </c>
      <c r="Q50" s="23">
        <v>0.0</v>
      </c>
      <c r="R50" s="23">
        <f t="shared" si="8"/>
        <v>0</v>
      </c>
      <c r="S50" s="23" t="s">
        <v>30</v>
      </c>
      <c r="T50" s="23" t="s">
        <v>30</v>
      </c>
      <c r="U50" s="24" t="s">
        <v>152</v>
      </c>
      <c r="V50" s="30"/>
      <c r="W50" s="30"/>
      <c r="X50" s="30"/>
      <c r="Y50" s="30"/>
      <c r="Z50" s="30"/>
    </row>
    <row r="51" ht="15.75" customHeight="1">
      <c r="A51" s="23">
        <v>3.0</v>
      </c>
      <c r="B51" s="23" t="s">
        <v>24</v>
      </c>
      <c r="C51" s="23" t="s">
        <v>25</v>
      </c>
      <c r="D51" s="24" t="s">
        <v>146</v>
      </c>
      <c r="E51" s="23">
        <v>7.1392325E7</v>
      </c>
      <c r="F51" s="23" t="s">
        <v>153</v>
      </c>
      <c r="G51" s="23" t="s">
        <v>154</v>
      </c>
      <c r="H51" s="23" t="s">
        <v>155</v>
      </c>
      <c r="I51" s="23">
        <v>4.0</v>
      </c>
      <c r="J51" s="23" t="s">
        <v>145</v>
      </c>
      <c r="K51" s="23">
        <f>4+3</f>
        <v>7</v>
      </c>
      <c r="L51" s="23">
        <f>10+2.1+1.8</f>
        <v>13.9</v>
      </c>
      <c r="M51" s="23">
        <v>29.7</v>
      </c>
      <c r="N51" s="23">
        <v>0.0</v>
      </c>
      <c r="O51" s="23">
        <f t="shared" ref="O51:O59" si="9">SUM(K51:M51)</f>
        <v>50.6</v>
      </c>
      <c r="P51" s="23">
        <v>0.0</v>
      </c>
      <c r="Q51" s="23">
        <v>0.0</v>
      </c>
      <c r="R51" s="23">
        <f t="shared" si="8"/>
        <v>50.6</v>
      </c>
      <c r="S51" s="23" t="s">
        <v>30</v>
      </c>
      <c r="T51" s="23" t="s">
        <v>30</v>
      </c>
      <c r="U51" s="24" t="s">
        <v>31</v>
      </c>
      <c r="V51" s="1"/>
      <c r="W51" s="1"/>
      <c r="X51" s="1"/>
      <c r="Y51" s="1"/>
      <c r="Z51" s="1"/>
    </row>
    <row r="52" ht="15.75" customHeight="1">
      <c r="A52" s="23">
        <v>4.0</v>
      </c>
      <c r="B52" s="23" t="s">
        <v>24</v>
      </c>
      <c r="C52" s="23" t="s">
        <v>25</v>
      </c>
      <c r="D52" s="24" t="s">
        <v>146</v>
      </c>
      <c r="E52" s="23">
        <v>4.3714111E7</v>
      </c>
      <c r="F52" s="23" t="s">
        <v>156</v>
      </c>
      <c r="G52" s="23" t="s">
        <v>157</v>
      </c>
      <c r="H52" s="23" t="s">
        <v>158</v>
      </c>
      <c r="I52" s="23">
        <v>4.0</v>
      </c>
      <c r="J52" s="23" t="s">
        <v>145</v>
      </c>
      <c r="K52" s="23">
        <f>2+3</f>
        <v>5</v>
      </c>
      <c r="L52" s="23">
        <f>10+6+1</f>
        <v>17</v>
      </c>
      <c r="M52" s="23">
        <v>17.4</v>
      </c>
      <c r="N52" s="23">
        <v>0.0</v>
      </c>
      <c r="O52" s="23">
        <f t="shared" si="9"/>
        <v>39.4</v>
      </c>
      <c r="P52" s="23">
        <v>0.0</v>
      </c>
      <c r="Q52" s="23">
        <v>0.0</v>
      </c>
      <c r="R52" s="23">
        <f t="shared" si="8"/>
        <v>39.4</v>
      </c>
      <c r="S52" s="23" t="s">
        <v>30</v>
      </c>
      <c r="T52" s="23" t="s">
        <v>30</v>
      </c>
      <c r="U52" s="24" t="s">
        <v>31</v>
      </c>
      <c r="V52" s="1"/>
      <c r="W52" s="1"/>
      <c r="X52" s="1"/>
      <c r="Y52" s="1"/>
      <c r="Z52" s="1"/>
    </row>
    <row r="53" ht="15.75" customHeight="1">
      <c r="A53" s="23">
        <v>5.0</v>
      </c>
      <c r="B53" s="23" t="s">
        <v>24</v>
      </c>
      <c r="C53" s="23" t="s">
        <v>25</v>
      </c>
      <c r="D53" s="24" t="s">
        <v>146</v>
      </c>
      <c r="E53" s="23">
        <v>7.140352E7</v>
      </c>
      <c r="F53" s="23" t="s">
        <v>159</v>
      </c>
      <c r="G53" s="23" t="s">
        <v>39</v>
      </c>
      <c r="H53" s="23" t="s">
        <v>160</v>
      </c>
      <c r="I53" s="23">
        <v>1.0</v>
      </c>
      <c r="J53" s="23" t="s">
        <v>145</v>
      </c>
      <c r="K53" s="23">
        <f>4+3</f>
        <v>7</v>
      </c>
      <c r="L53" s="23">
        <f>10+6</f>
        <v>16</v>
      </c>
      <c r="M53" s="23">
        <v>16.0</v>
      </c>
      <c r="N53" s="23">
        <v>0.0</v>
      </c>
      <c r="O53" s="23">
        <f t="shared" si="9"/>
        <v>39</v>
      </c>
      <c r="P53" s="23">
        <v>0.0</v>
      </c>
      <c r="Q53" s="23">
        <v>0.0</v>
      </c>
      <c r="R53" s="23">
        <f t="shared" si="8"/>
        <v>39</v>
      </c>
      <c r="S53" s="23" t="s">
        <v>30</v>
      </c>
      <c r="T53" s="23" t="s">
        <v>30</v>
      </c>
      <c r="U53" s="24" t="s">
        <v>31</v>
      </c>
      <c r="V53" s="1"/>
      <c r="W53" s="1"/>
      <c r="X53" s="1"/>
      <c r="Y53" s="1"/>
      <c r="Z53" s="1"/>
    </row>
    <row r="54" ht="15.75" customHeight="1">
      <c r="A54" s="23">
        <v>6.0</v>
      </c>
      <c r="B54" s="23" t="s">
        <v>24</v>
      </c>
      <c r="C54" s="23" t="s">
        <v>25</v>
      </c>
      <c r="D54" s="24" t="s">
        <v>146</v>
      </c>
      <c r="E54" s="23">
        <v>4.6121887E7</v>
      </c>
      <c r="F54" s="23" t="s">
        <v>161</v>
      </c>
      <c r="G54" s="23" t="s">
        <v>93</v>
      </c>
      <c r="H54" s="23" t="s">
        <v>162</v>
      </c>
      <c r="I54" s="23">
        <v>1.0</v>
      </c>
      <c r="J54" s="23" t="s">
        <v>145</v>
      </c>
      <c r="K54" s="23">
        <f>2+3</f>
        <v>5</v>
      </c>
      <c r="L54" s="23">
        <f>10+1.5</f>
        <v>11.5</v>
      </c>
      <c r="M54" s="23">
        <v>19.5</v>
      </c>
      <c r="N54" s="23">
        <v>0.0</v>
      </c>
      <c r="O54" s="23">
        <f t="shared" si="9"/>
        <v>36</v>
      </c>
      <c r="P54" s="23">
        <v>0.0</v>
      </c>
      <c r="Q54" s="23">
        <v>0.0</v>
      </c>
      <c r="R54" s="23">
        <f t="shared" si="8"/>
        <v>36</v>
      </c>
      <c r="S54" s="23" t="s">
        <v>30</v>
      </c>
      <c r="T54" s="23" t="s">
        <v>30</v>
      </c>
      <c r="U54" s="24" t="s">
        <v>31</v>
      </c>
      <c r="V54" s="1"/>
      <c r="W54" s="1"/>
      <c r="X54" s="1"/>
      <c r="Y54" s="1"/>
      <c r="Z54" s="1"/>
    </row>
    <row r="55" ht="33.75" customHeight="1">
      <c r="A55" s="23">
        <v>7.0</v>
      </c>
      <c r="B55" s="23" t="s">
        <v>24</v>
      </c>
      <c r="C55" s="23" t="s">
        <v>25</v>
      </c>
      <c r="D55" s="24" t="s">
        <v>146</v>
      </c>
      <c r="E55" s="23">
        <v>4.6678825E7</v>
      </c>
      <c r="F55" s="23" t="s">
        <v>163</v>
      </c>
      <c r="G55" s="23" t="s">
        <v>164</v>
      </c>
      <c r="H55" s="23" t="s">
        <v>165</v>
      </c>
      <c r="I55" s="23">
        <v>3.0</v>
      </c>
      <c r="J55" s="23" t="s">
        <v>145</v>
      </c>
      <c r="K55" s="23">
        <v>5.0</v>
      </c>
      <c r="L55" s="23">
        <v>13.5</v>
      </c>
      <c r="M55" s="23">
        <v>20.1</v>
      </c>
      <c r="N55" s="23">
        <v>0.0</v>
      </c>
      <c r="O55" s="23">
        <f t="shared" si="9"/>
        <v>38.6</v>
      </c>
      <c r="P55" s="23">
        <v>0.0</v>
      </c>
      <c r="Q55" s="23">
        <v>0.0</v>
      </c>
      <c r="R55" s="23">
        <f t="shared" si="8"/>
        <v>38.6</v>
      </c>
      <c r="S55" s="23" t="s">
        <v>30</v>
      </c>
      <c r="T55" s="23" t="s">
        <v>30</v>
      </c>
      <c r="U55" s="24" t="s">
        <v>31</v>
      </c>
      <c r="V55" s="1"/>
      <c r="W55" s="1"/>
      <c r="X55" s="1"/>
      <c r="Y55" s="1"/>
      <c r="Z55" s="1"/>
    </row>
    <row r="56" ht="15.75" customHeight="1">
      <c r="A56" s="23">
        <v>8.0</v>
      </c>
      <c r="B56" s="23" t="s">
        <v>24</v>
      </c>
      <c r="C56" s="23" t="s">
        <v>25</v>
      </c>
      <c r="D56" s="24" t="s">
        <v>146</v>
      </c>
      <c r="E56" s="23">
        <v>7.1398076E7</v>
      </c>
      <c r="F56" s="23" t="s">
        <v>166</v>
      </c>
      <c r="G56" s="23" t="s">
        <v>167</v>
      </c>
      <c r="H56" s="23" t="s">
        <v>168</v>
      </c>
      <c r="I56" s="23">
        <v>3.0</v>
      </c>
      <c r="J56" s="23" t="s">
        <v>145</v>
      </c>
      <c r="K56" s="23">
        <v>3.0</v>
      </c>
      <c r="L56" s="23">
        <v>2.0</v>
      </c>
      <c r="M56" s="23">
        <v>1.8</v>
      </c>
      <c r="N56" s="23">
        <v>0.0</v>
      </c>
      <c r="O56" s="23">
        <f t="shared" si="9"/>
        <v>6.8</v>
      </c>
      <c r="P56" s="23">
        <v>0.0</v>
      </c>
      <c r="Q56" s="23">
        <v>0.0</v>
      </c>
      <c r="R56" s="23">
        <f t="shared" si="8"/>
        <v>6.8</v>
      </c>
      <c r="S56" s="23" t="s">
        <v>30</v>
      </c>
      <c r="T56" s="23" t="s">
        <v>30</v>
      </c>
      <c r="U56" s="24" t="s">
        <v>31</v>
      </c>
      <c r="V56" s="1"/>
      <c r="W56" s="1"/>
      <c r="X56" s="1"/>
      <c r="Y56" s="1"/>
      <c r="Z56" s="1"/>
    </row>
    <row r="57" ht="15.75" customHeight="1">
      <c r="A57" s="23">
        <v>9.0</v>
      </c>
      <c r="B57" s="23" t="s">
        <v>24</v>
      </c>
      <c r="C57" s="23" t="s">
        <v>25</v>
      </c>
      <c r="D57" s="24" t="s">
        <v>146</v>
      </c>
      <c r="E57" s="23">
        <v>7.1015932E7</v>
      </c>
      <c r="F57" s="23" t="s">
        <v>169</v>
      </c>
      <c r="G57" s="23" t="s">
        <v>170</v>
      </c>
      <c r="H57" s="23" t="s">
        <v>171</v>
      </c>
      <c r="I57" s="23">
        <v>4.0</v>
      </c>
      <c r="J57" s="23" t="s">
        <v>145</v>
      </c>
      <c r="K57" s="23">
        <v>2.0</v>
      </c>
      <c r="L57" s="23">
        <v>4.5</v>
      </c>
      <c r="M57" s="23">
        <v>2.1</v>
      </c>
      <c r="N57" s="23">
        <v>0.0</v>
      </c>
      <c r="O57" s="23">
        <f t="shared" si="9"/>
        <v>8.6</v>
      </c>
      <c r="P57" s="23">
        <v>0.0</v>
      </c>
      <c r="Q57" s="23">
        <v>0.0</v>
      </c>
      <c r="R57" s="23">
        <f t="shared" si="8"/>
        <v>8.6</v>
      </c>
      <c r="S57" s="23" t="s">
        <v>30</v>
      </c>
      <c r="T57" s="23" t="s">
        <v>30</v>
      </c>
      <c r="U57" s="24" t="s">
        <v>31</v>
      </c>
      <c r="V57" s="1"/>
      <c r="W57" s="1"/>
      <c r="X57" s="1"/>
      <c r="Y57" s="1"/>
      <c r="Z57" s="1"/>
    </row>
    <row r="58" ht="15.75" customHeight="1">
      <c r="A58" s="23">
        <v>10.0</v>
      </c>
      <c r="B58" s="23" t="s">
        <v>24</v>
      </c>
      <c r="C58" s="23" t="s">
        <v>25</v>
      </c>
      <c r="D58" s="24" t="s">
        <v>146</v>
      </c>
      <c r="E58" s="23">
        <v>7.0757453E7</v>
      </c>
      <c r="F58" s="23" t="s">
        <v>172</v>
      </c>
      <c r="G58" s="23" t="s">
        <v>33</v>
      </c>
      <c r="H58" s="23" t="s">
        <v>173</v>
      </c>
      <c r="I58" s="23">
        <v>3.0</v>
      </c>
      <c r="J58" s="23" t="s">
        <v>145</v>
      </c>
      <c r="K58" s="23">
        <v>0.0</v>
      </c>
      <c r="L58" s="23">
        <f>3.5+1</f>
        <v>4.5</v>
      </c>
      <c r="M58" s="23">
        <v>0.0</v>
      </c>
      <c r="N58" s="23">
        <v>0.0</v>
      </c>
      <c r="O58" s="23">
        <f t="shared" si="9"/>
        <v>4.5</v>
      </c>
      <c r="P58" s="23">
        <v>0.0</v>
      </c>
      <c r="Q58" s="23">
        <v>0.0</v>
      </c>
      <c r="R58" s="23">
        <f t="shared" si="8"/>
        <v>4.5</v>
      </c>
      <c r="S58" s="23" t="s">
        <v>30</v>
      </c>
      <c r="T58" s="23" t="s">
        <v>30</v>
      </c>
      <c r="U58" s="24" t="s">
        <v>31</v>
      </c>
      <c r="V58" s="1"/>
      <c r="W58" s="1"/>
      <c r="X58" s="1"/>
      <c r="Y58" s="1"/>
      <c r="Z58" s="1"/>
    </row>
    <row r="59" ht="15.75" customHeight="1">
      <c r="A59" s="23">
        <v>11.0</v>
      </c>
      <c r="B59" s="23" t="s">
        <v>24</v>
      </c>
      <c r="C59" s="23" t="s">
        <v>25</v>
      </c>
      <c r="D59" s="24" t="s">
        <v>146</v>
      </c>
      <c r="E59" s="23">
        <v>4.0739195E7</v>
      </c>
      <c r="F59" s="23" t="s">
        <v>174</v>
      </c>
      <c r="G59" s="23" t="s">
        <v>175</v>
      </c>
      <c r="H59" s="23" t="s">
        <v>176</v>
      </c>
      <c r="I59" s="23">
        <v>1.0</v>
      </c>
      <c r="J59" s="23" t="s">
        <v>145</v>
      </c>
      <c r="K59" s="23">
        <v>7.0</v>
      </c>
      <c r="L59" s="23">
        <f>10+3.5+2</f>
        <v>15.5</v>
      </c>
      <c r="M59" s="23">
        <v>15.0</v>
      </c>
      <c r="N59" s="23"/>
      <c r="O59" s="23">
        <f t="shared" si="9"/>
        <v>37.5</v>
      </c>
      <c r="P59" s="23">
        <v>0.0</v>
      </c>
      <c r="Q59" s="23">
        <v>0.0</v>
      </c>
      <c r="R59" s="23">
        <f t="shared" si="8"/>
        <v>37.5</v>
      </c>
      <c r="S59" s="23" t="s">
        <v>30</v>
      </c>
      <c r="T59" s="23" t="s">
        <v>30</v>
      </c>
      <c r="U59" s="24" t="s">
        <v>31</v>
      </c>
      <c r="V59" s="1"/>
      <c r="W59" s="1"/>
      <c r="X59" s="1"/>
      <c r="Y59" s="1"/>
      <c r="Z59" s="1"/>
    </row>
    <row r="60" ht="15.75" customHeight="1">
      <c r="A60" s="22" t="s">
        <v>177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6"/>
      <c r="V60" s="1"/>
      <c r="W60" s="31"/>
      <c r="X60" s="1"/>
      <c r="Y60" s="28"/>
      <c r="Z60" s="1"/>
    </row>
    <row r="61" ht="15.75" customHeight="1">
      <c r="A61" s="23">
        <v>1.0</v>
      </c>
      <c r="B61" s="23" t="s">
        <v>24</v>
      </c>
      <c r="C61" s="23" t="s">
        <v>25</v>
      </c>
      <c r="D61" s="24" t="s">
        <v>178</v>
      </c>
      <c r="E61" s="1">
        <v>4.1426061E7</v>
      </c>
      <c r="F61" s="29" t="s">
        <v>161</v>
      </c>
      <c r="G61" s="29" t="s">
        <v>179</v>
      </c>
      <c r="H61" s="29" t="s">
        <v>180</v>
      </c>
      <c r="I61" s="1">
        <v>1.0</v>
      </c>
      <c r="J61" s="23" t="s">
        <v>181</v>
      </c>
      <c r="K61" s="1">
        <v>2.0</v>
      </c>
      <c r="L61" s="1">
        <v>13.0</v>
      </c>
      <c r="M61" s="1">
        <v>26.0</v>
      </c>
      <c r="N61" s="1">
        <v>2.0</v>
      </c>
      <c r="O61" s="32">
        <f t="shared" ref="O61:O82" si="10">SUM(K61:N61)</f>
        <v>43</v>
      </c>
      <c r="P61" s="23">
        <v>0.0</v>
      </c>
      <c r="Q61" s="23">
        <v>0.0</v>
      </c>
      <c r="R61" s="23">
        <f>+O62+P61</f>
        <v>39</v>
      </c>
      <c r="S61" s="23" t="s">
        <v>30</v>
      </c>
      <c r="T61" s="23" t="s">
        <v>30</v>
      </c>
      <c r="U61" s="24" t="s">
        <v>31</v>
      </c>
      <c r="V61" s="1"/>
      <c r="W61" s="31"/>
      <c r="X61" s="1"/>
      <c r="Y61" s="28"/>
      <c r="Z61" s="1"/>
    </row>
    <row r="62" ht="15.75" customHeight="1">
      <c r="A62" s="23">
        <v>2.0</v>
      </c>
      <c r="B62" s="23" t="s">
        <v>24</v>
      </c>
      <c r="C62" s="23" t="s">
        <v>25</v>
      </c>
      <c r="D62" s="24" t="s">
        <v>178</v>
      </c>
      <c r="E62" s="23">
        <v>4.6600755E7</v>
      </c>
      <c r="F62" s="23" t="s">
        <v>182</v>
      </c>
      <c r="G62" s="23" t="s">
        <v>183</v>
      </c>
      <c r="H62" s="23" t="s">
        <v>184</v>
      </c>
      <c r="I62" s="23">
        <v>1.0</v>
      </c>
      <c r="J62" s="23" t="s">
        <v>181</v>
      </c>
      <c r="K62" s="23">
        <v>3.0</v>
      </c>
      <c r="L62" s="23">
        <v>10.0</v>
      </c>
      <c r="M62" s="23">
        <v>26.0</v>
      </c>
      <c r="N62" s="23"/>
      <c r="O62" s="32">
        <f t="shared" si="10"/>
        <v>39</v>
      </c>
      <c r="P62" s="23">
        <v>0.0</v>
      </c>
      <c r="Q62" s="23">
        <v>0.0</v>
      </c>
      <c r="R62" s="23">
        <f>SUM(O62:Q62)</f>
        <v>39</v>
      </c>
      <c r="S62" s="23" t="s">
        <v>30</v>
      </c>
      <c r="T62" s="23" t="s">
        <v>30</v>
      </c>
      <c r="U62" s="24" t="s">
        <v>31</v>
      </c>
      <c r="V62" s="1"/>
      <c r="W62" s="31"/>
      <c r="X62" s="1"/>
      <c r="Y62" s="28"/>
      <c r="Z62" s="1"/>
    </row>
    <row r="63" ht="15.75" customHeight="1">
      <c r="A63" s="23">
        <v>1.0</v>
      </c>
      <c r="B63" s="23" t="s">
        <v>24</v>
      </c>
      <c r="C63" s="23" t="s">
        <v>25</v>
      </c>
      <c r="D63" s="24" t="s">
        <v>178</v>
      </c>
      <c r="E63" s="23">
        <v>7.2510696E7</v>
      </c>
      <c r="F63" s="23" t="s">
        <v>185</v>
      </c>
      <c r="G63" s="23" t="s">
        <v>186</v>
      </c>
      <c r="H63" s="23" t="s">
        <v>187</v>
      </c>
      <c r="I63" s="23">
        <v>1.0</v>
      </c>
      <c r="J63" s="23" t="s">
        <v>181</v>
      </c>
      <c r="K63" s="23">
        <v>2.0</v>
      </c>
      <c r="L63" s="23">
        <v>13.5</v>
      </c>
      <c r="M63" s="23"/>
      <c r="N63" s="23"/>
      <c r="O63" s="32">
        <f t="shared" si="10"/>
        <v>15.5</v>
      </c>
      <c r="P63" s="23">
        <v>0.0</v>
      </c>
      <c r="Q63" s="23">
        <v>0.0</v>
      </c>
      <c r="R63" s="23">
        <f t="shared" ref="R63:R65" si="11">+O64+P63</f>
        <v>5.5</v>
      </c>
      <c r="S63" s="23" t="s">
        <v>30</v>
      </c>
      <c r="T63" s="23" t="s">
        <v>30</v>
      </c>
      <c r="U63" s="24" t="s">
        <v>31</v>
      </c>
      <c r="V63" s="1"/>
      <c r="W63" s="31"/>
      <c r="X63" s="1"/>
      <c r="Y63" s="28"/>
      <c r="Z63" s="1"/>
    </row>
    <row r="64" ht="15.75" customHeight="1">
      <c r="A64" s="23">
        <v>2.0</v>
      </c>
      <c r="B64" s="23" t="s">
        <v>24</v>
      </c>
      <c r="C64" s="23" t="s">
        <v>25</v>
      </c>
      <c r="D64" s="24" t="s">
        <v>178</v>
      </c>
      <c r="E64" s="23">
        <v>4.6391332E7</v>
      </c>
      <c r="F64" s="23" t="s">
        <v>188</v>
      </c>
      <c r="G64" s="23" t="s">
        <v>33</v>
      </c>
      <c r="H64" s="23" t="s">
        <v>189</v>
      </c>
      <c r="I64" s="23">
        <v>1.0</v>
      </c>
      <c r="J64" s="23" t="s">
        <v>181</v>
      </c>
      <c r="K64" s="23"/>
      <c r="L64" s="23">
        <v>2.5</v>
      </c>
      <c r="M64" s="23">
        <v>3.0</v>
      </c>
      <c r="N64" s="23"/>
      <c r="O64" s="32">
        <f t="shared" si="10"/>
        <v>5.5</v>
      </c>
      <c r="P64" s="23">
        <f t="shared" ref="P64:P65" si="12">+O65*$P$5</f>
        <v>0.495</v>
      </c>
      <c r="Q64" s="23">
        <v>0.0</v>
      </c>
      <c r="R64" s="23">
        <f t="shared" si="11"/>
        <v>3.795</v>
      </c>
      <c r="S64" s="23" t="s">
        <v>30</v>
      </c>
      <c r="T64" s="23" t="s">
        <v>30</v>
      </c>
      <c r="U64" s="24" t="s">
        <v>31</v>
      </c>
      <c r="V64" s="1"/>
      <c r="W64" s="1"/>
      <c r="X64" s="1"/>
      <c r="Y64" s="1"/>
      <c r="Z64" s="1"/>
    </row>
    <row r="65" ht="15.75" customHeight="1">
      <c r="A65" s="23">
        <v>2.0</v>
      </c>
      <c r="B65" s="23" t="s">
        <v>24</v>
      </c>
      <c r="C65" s="23" t="s">
        <v>25</v>
      </c>
      <c r="D65" s="24" t="s">
        <v>178</v>
      </c>
      <c r="E65" s="23">
        <v>7.0576188E7</v>
      </c>
      <c r="F65" s="23" t="s">
        <v>159</v>
      </c>
      <c r="G65" s="23" t="s">
        <v>62</v>
      </c>
      <c r="H65" s="23" t="s">
        <v>190</v>
      </c>
      <c r="I65" s="23">
        <v>1.0</v>
      </c>
      <c r="J65" s="23" t="s">
        <v>191</v>
      </c>
      <c r="K65" s="23">
        <v>2.0</v>
      </c>
      <c r="L65" s="23">
        <v>1.0</v>
      </c>
      <c r="M65" s="23">
        <v>0.3</v>
      </c>
      <c r="N65" s="23"/>
      <c r="O65" s="32">
        <f t="shared" si="10"/>
        <v>3.3</v>
      </c>
      <c r="P65" s="23">
        <f t="shared" si="12"/>
        <v>0</v>
      </c>
      <c r="Q65" s="23">
        <v>0.0</v>
      </c>
      <c r="R65" s="23">
        <f t="shared" si="11"/>
        <v>0</v>
      </c>
      <c r="S65" s="23" t="s">
        <v>30</v>
      </c>
      <c r="T65" s="23" t="s">
        <v>30</v>
      </c>
      <c r="U65" s="24" t="s">
        <v>31</v>
      </c>
      <c r="V65" s="1"/>
      <c r="W65" s="1"/>
      <c r="X65" s="1"/>
      <c r="Y65" s="1"/>
      <c r="Z65" s="1"/>
    </row>
    <row r="66" ht="15.75" customHeight="1">
      <c r="A66" s="23">
        <v>3.0</v>
      </c>
      <c r="B66" s="23" t="s">
        <v>24</v>
      </c>
      <c r="C66" s="23" t="s">
        <v>25</v>
      </c>
      <c r="D66" s="24" t="s">
        <v>178</v>
      </c>
      <c r="E66" s="23">
        <v>7.3496059E7</v>
      </c>
      <c r="F66" s="23" t="s">
        <v>192</v>
      </c>
      <c r="G66" s="23" t="s">
        <v>193</v>
      </c>
      <c r="H66" s="23" t="s">
        <v>194</v>
      </c>
      <c r="I66" s="23">
        <v>1.0</v>
      </c>
      <c r="J66" s="23" t="s">
        <v>181</v>
      </c>
      <c r="K66" s="23">
        <v>0.0</v>
      </c>
      <c r="L66" s="23">
        <v>0.0</v>
      </c>
      <c r="M66" s="23">
        <v>0.0</v>
      </c>
      <c r="N66" s="23">
        <v>0.0</v>
      </c>
      <c r="O66" s="32">
        <f t="shared" si="10"/>
        <v>0</v>
      </c>
      <c r="P66" s="23">
        <v>0.0</v>
      </c>
      <c r="Q66" s="23">
        <v>0.0</v>
      </c>
      <c r="R66" s="23">
        <f t="shared" ref="R66:R67" si="13">+O64+P66</f>
        <v>5.5</v>
      </c>
      <c r="S66" s="23" t="s">
        <v>30</v>
      </c>
      <c r="T66" s="23" t="s">
        <v>30</v>
      </c>
      <c r="U66" s="24" t="s">
        <v>31</v>
      </c>
      <c r="V66" s="1"/>
      <c r="W66" s="29"/>
      <c r="X66" s="1"/>
      <c r="Y66" s="1"/>
      <c r="Z66" s="1"/>
    </row>
    <row r="67" ht="15.75" customHeight="1">
      <c r="A67" s="23">
        <v>4.0</v>
      </c>
      <c r="B67" s="23" t="s">
        <v>24</v>
      </c>
      <c r="C67" s="23" t="s">
        <v>25</v>
      </c>
      <c r="D67" s="24" t="s">
        <v>178</v>
      </c>
      <c r="E67" s="23">
        <v>4.3079405E7</v>
      </c>
      <c r="F67" s="23" t="s">
        <v>163</v>
      </c>
      <c r="G67" s="23" t="s">
        <v>164</v>
      </c>
      <c r="H67" s="23" t="s">
        <v>195</v>
      </c>
      <c r="I67" s="23">
        <v>4.0</v>
      </c>
      <c r="J67" s="23" t="s">
        <v>181</v>
      </c>
      <c r="K67" s="23">
        <v>8.0</v>
      </c>
      <c r="L67" s="23">
        <v>1.0</v>
      </c>
      <c r="M67" s="23">
        <v>11.4</v>
      </c>
      <c r="N67" s="23">
        <v>0.0</v>
      </c>
      <c r="O67" s="23">
        <f t="shared" si="10"/>
        <v>20.4</v>
      </c>
      <c r="P67" s="23">
        <v>0.0</v>
      </c>
      <c r="Q67" s="23">
        <v>0.0</v>
      </c>
      <c r="R67" s="23">
        <f t="shared" si="13"/>
        <v>3.3</v>
      </c>
      <c r="S67" s="23" t="s">
        <v>30</v>
      </c>
      <c r="T67" s="23" t="s">
        <v>30</v>
      </c>
      <c r="U67" s="24" t="s">
        <v>31</v>
      </c>
      <c r="V67" s="1"/>
      <c r="W67" s="1"/>
      <c r="X67" s="1"/>
      <c r="Y67" s="1"/>
      <c r="Z67" s="1"/>
    </row>
    <row r="68" ht="15.75" customHeight="1">
      <c r="A68" s="23"/>
      <c r="B68" s="23" t="s">
        <v>24</v>
      </c>
      <c r="C68" s="23" t="s">
        <v>25</v>
      </c>
      <c r="D68" s="24" t="s">
        <v>178</v>
      </c>
      <c r="E68" s="23">
        <v>7.4995888E7</v>
      </c>
      <c r="F68" s="23" t="s">
        <v>196</v>
      </c>
      <c r="G68" s="23" t="s">
        <v>197</v>
      </c>
      <c r="H68" s="23" t="s">
        <v>198</v>
      </c>
      <c r="I68" s="23">
        <v>5.0</v>
      </c>
      <c r="J68" s="23" t="s">
        <v>181</v>
      </c>
      <c r="K68" s="23">
        <v>0.0</v>
      </c>
      <c r="L68" s="23">
        <v>14.0</v>
      </c>
      <c r="M68" s="23">
        <v>2.7</v>
      </c>
      <c r="N68" s="23">
        <v>0.0</v>
      </c>
      <c r="O68" s="23">
        <f t="shared" si="10"/>
        <v>16.7</v>
      </c>
      <c r="P68" s="23">
        <v>0.0</v>
      </c>
      <c r="Q68" s="23">
        <v>0.0</v>
      </c>
      <c r="R68" s="23">
        <f>SUM(O67:Q67)</f>
        <v>20.4</v>
      </c>
      <c r="S68" s="23"/>
      <c r="T68" s="23"/>
      <c r="U68" s="24" t="s">
        <v>31</v>
      </c>
      <c r="V68" s="1"/>
      <c r="W68" s="1"/>
      <c r="X68" s="1"/>
      <c r="Y68" s="1"/>
      <c r="Z68" s="1"/>
    </row>
    <row r="69" ht="15.75" customHeight="1">
      <c r="A69" s="23">
        <v>5.0</v>
      </c>
      <c r="B69" s="23" t="s">
        <v>24</v>
      </c>
      <c r="C69" s="23" t="s">
        <v>25</v>
      </c>
      <c r="D69" s="24" t="s">
        <v>178</v>
      </c>
      <c r="E69" s="23">
        <v>4.0046949E7</v>
      </c>
      <c r="F69" s="23" t="s">
        <v>199</v>
      </c>
      <c r="G69" s="23" t="s">
        <v>199</v>
      </c>
      <c r="H69" s="23" t="s">
        <v>200</v>
      </c>
      <c r="I69" s="23">
        <v>5.0</v>
      </c>
      <c r="J69" s="23" t="s">
        <v>181</v>
      </c>
      <c r="K69" s="23">
        <v>3.0</v>
      </c>
      <c r="L69" s="23">
        <v>0.0</v>
      </c>
      <c r="M69" s="23">
        <v>0.0</v>
      </c>
      <c r="N69" s="23">
        <v>0.0</v>
      </c>
      <c r="O69" s="32">
        <f t="shared" si="10"/>
        <v>3</v>
      </c>
      <c r="P69" s="23">
        <f t="shared" ref="P69:P70" si="14">+O69*$P$5</f>
        <v>0.45</v>
      </c>
      <c r="Q69" s="23">
        <v>0.0</v>
      </c>
      <c r="R69" s="23">
        <f>+O69+P69</f>
        <v>3.45</v>
      </c>
      <c r="S69" s="23" t="s">
        <v>30</v>
      </c>
      <c r="T69" s="23" t="s">
        <v>30</v>
      </c>
      <c r="U69" s="24" t="s">
        <v>31</v>
      </c>
      <c r="V69" s="1"/>
      <c r="W69" s="29"/>
      <c r="X69" s="1"/>
      <c r="Y69" s="1"/>
      <c r="Z69" s="1"/>
    </row>
    <row r="70" ht="15.75" customHeight="1">
      <c r="A70" s="23"/>
      <c r="B70" s="23" t="s">
        <v>24</v>
      </c>
      <c r="C70" s="23" t="s">
        <v>25</v>
      </c>
      <c r="D70" s="24" t="s">
        <v>178</v>
      </c>
      <c r="E70" s="23">
        <v>4.1134227E7</v>
      </c>
      <c r="F70" s="23" t="s">
        <v>201</v>
      </c>
      <c r="G70" s="23" t="s">
        <v>202</v>
      </c>
      <c r="H70" s="23" t="s">
        <v>100</v>
      </c>
      <c r="I70" s="23">
        <v>6.0</v>
      </c>
      <c r="J70" s="23" t="s">
        <v>181</v>
      </c>
      <c r="K70" s="23">
        <v>4.0</v>
      </c>
      <c r="L70" s="23">
        <v>6.0</v>
      </c>
      <c r="M70" s="23">
        <v>23.7</v>
      </c>
      <c r="N70" s="23">
        <v>0.0</v>
      </c>
      <c r="O70" s="32">
        <f t="shared" si="10"/>
        <v>33.7</v>
      </c>
      <c r="P70" s="33">
        <f t="shared" si="14"/>
        <v>5.055</v>
      </c>
      <c r="Q70" s="23"/>
      <c r="R70" s="23">
        <f t="shared" ref="R70:R75" si="15">SUM(O70:Q70)</f>
        <v>38.755</v>
      </c>
      <c r="S70" s="23"/>
      <c r="T70" s="23"/>
      <c r="U70" s="24" t="s">
        <v>31</v>
      </c>
      <c r="V70" s="1"/>
      <c r="W70" s="1"/>
      <c r="X70" s="1"/>
      <c r="Y70" s="1"/>
      <c r="Z70" s="1"/>
    </row>
    <row r="71" ht="15.75" customHeight="1">
      <c r="A71" s="23"/>
      <c r="B71" s="24" t="s">
        <v>24</v>
      </c>
      <c r="C71" s="24" t="s">
        <v>25</v>
      </c>
      <c r="D71" s="24" t="s">
        <v>178</v>
      </c>
      <c r="E71" s="23">
        <v>7.1300446E7</v>
      </c>
      <c r="F71" s="23" t="s">
        <v>32</v>
      </c>
      <c r="G71" s="23" t="s">
        <v>125</v>
      </c>
      <c r="H71" s="23" t="s">
        <v>203</v>
      </c>
      <c r="I71" s="23">
        <v>6.0</v>
      </c>
      <c r="J71" s="23" t="s">
        <v>181</v>
      </c>
      <c r="K71" s="23">
        <v>0.0</v>
      </c>
      <c r="L71" s="23">
        <v>1.5</v>
      </c>
      <c r="M71" s="23">
        <v>3.0</v>
      </c>
      <c r="N71" s="23">
        <v>0.0</v>
      </c>
      <c r="O71" s="32">
        <f t="shared" si="10"/>
        <v>4.5</v>
      </c>
      <c r="P71" s="33">
        <v>0.0</v>
      </c>
      <c r="Q71" s="23">
        <v>0.0</v>
      </c>
      <c r="R71" s="23">
        <f t="shared" si="15"/>
        <v>4.5</v>
      </c>
      <c r="S71" s="23"/>
      <c r="T71" s="23"/>
      <c r="U71" s="24" t="s">
        <v>31</v>
      </c>
      <c r="V71" s="1"/>
      <c r="W71" s="1"/>
      <c r="X71" s="1"/>
      <c r="Y71" s="1"/>
      <c r="Z71" s="1"/>
    </row>
    <row r="72" ht="15.75" customHeight="1">
      <c r="A72" s="23"/>
      <c r="B72" s="24" t="s">
        <v>24</v>
      </c>
      <c r="C72" s="24" t="s">
        <v>25</v>
      </c>
      <c r="D72" s="24" t="s">
        <v>178</v>
      </c>
      <c r="E72" s="23">
        <v>4.7943613E7</v>
      </c>
      <c r="F72" s="23" t="s">
        <v>38</v>
      </c>
      <c r="G72" s="23" t="s">
        <v>39</v>
      </c>
      <c r="H72" s="23" t="s">
        <v>204</v>
      </c>
      <c r="I72" s="23">
        <v>6.0</v>
      </c>
      <c r="J72" s="23" t="s">
        <v>181</v>
      </c>
      <c r="K72" s="23">
        <v>0.0</v>
      </c>
      <c r="L72" s="23">
        <v>1.5</v>
      </c>
      <c r="M72" s="23">
        <v>0.0</v>
      </c>
      <c r="N72" s="23">
        <v>0.0</v>
      </c>
      <c r="O72" s="32">
        <f t="shared" si="10"/>
        <v>1.5</v>
      </c>
      <c r="P72" s="33"/>
      <c r="Q72" s="23"/>
      <c r="R72" s="23">
        <f t="shared" si="15"/>
        <v>1.5</v>
      </c>
      <c r="S72" s="23"/>
      <c r="T72" s="23"/>
      <c r="U72" s="24" t="s">
        <v>31</v>
      </c>
      <c r="V72" s="1"/>
      <c r="W72" s="1"/>
      <c r="X72" s="1"/>
      <c r="Y72" s="1"/>
      <c r="Z72" s="1"/>
    </row>
    <row r="73" ht="15.75" customHeight="1">
      <c r="A73" s="23"/>
      <c r="B73" s="24" t="s">
        <v>24</v>
      </c>
      <c r="C73" s="24" t="s">
        <v>25</v>
      </c>
      <c r="D73" s="24" t="s">
        <v>178</v>
      </c>
      <c r="E73" s="23">
        <v>4.5338056E7</v>
      </c>
      <c r="F73" s="23" t="s">
        <v>205</v>
      </c>
      <c r="G73" s="23" t="s">
        <v>206</v>
      </c>
      <c r="H73" s="23" t="s">
        <v>207</v>
      </c>
      <c r="I73" s="23">
        <v>6.0</v>
      </c>
      <c r="J73" s="23" t="s">
        <v>181</v>
      </c>
      <c r="K73" s="23">
        <v>0.0</v>
      </c>
      <c r="L73" s="23">
        <v>0.5</v>
      </c>
      <c r="M73" s="23">
        <v>0.0</v>
      </c>
      <c r="N73" s="23">
        <v>0.0</v>
      </c>
      <c r="O73" s="32">
        <f t="shared" si="10"/>
        <v>0.5</v>
      </c>
      <c r="P73" s="33"/>
      <c r="Q73" s="23"/>
      <c r="R73" s="23">
        <f t="shared" si="15"/>
        <v>0.5</v>
      </c>
      <c r="S73" s="23"/>
      <c r="T73" s="23"/>
      <c r="U73" s="24" t="s">
        <v>31</v>
      </c>
      <c r="V73" s="1"/>
      <c r="W73" s="1"/>
      <c r="X73" s="1"/>
      <c r="Y73" s="1"/>
      <c r="Z73" s="1"/>
    </row>
    <row r="74" ht="15.75" customHeight="1">
      <c r="A74" s="23"/>
      <c r="B74" s="24" t="s">
        <v>24</v>
      </c>
      <c r="C74" s="24" t="s">
        <v>25</v>
      </c>
      <c r="D74" s="24" t="s">
        <v>178</v>
      </c>
      <c r="E74" s="23">
        <v>7.0546706E7</v>
      </c>
      <c r="F74" s="23" t="s">
        <v>208</v>
      </c>
      <c r="G74" s="23" t="s">
        <v>167</v>
      </c>
      <c r="H74" s="23" t="s">
        <v>209</v>
      </c>
      <c r="I74" s="23">
        <v>6.0</v>
      </c>
      <c r="J74" s="23" t="s">
        <v>181</v>
      </c>
      <c r="K74" s="23">
        <v>0.0</v>
      </c>
      <c r="L74" s="23">
        <v>0.0</v>
      </c>
      <c r="M74" s="23">
        <v>0.0</v>
      </c>
      <c r="N74" s="23">
        <v>0.0</v>
      </c>
      <c r="O74" s="32">
        <f t="shared" si="10"/>
        <v>0</v>
      </c>
      <c r="P74" s="33"/>
      <c r="Q74" s="23"/>
      <c r="R74" s="23">
        <f t="shared" si="15"/>
        <v>0</v>
      </c>
      <c r="S74" s="23"/>
      <c r="T74" s="23"/>
      <c r="U74" s="24" t="s">
        <v>31</v>
      </c>
      <c r="V74" s="1"/>
      <c r="W74" s="1"/>
      <c r="X74" s="1"/>
      <c r="Y74" s="1"/>
      <c r="Z74" s="1"/>
    </row>
    <row r="75" ht="48.0" customHeight="1">
      <c r="A75" s="24">
        <v>2.0</v>
      </c>
      <c r="B75" s="24" t="s">
        <v>24</v>
      </c>
      <c r="C75" s="24" t="s">
        <v>25</v>
      </c>
      <c r="D75" s="24" t="s">
        <v>178</v>
      </c>
      <c r="E75" s="24">
        <v>7.4539055E7</v>
      </c>
      <c r="F75" s="24" t="s">
        <v>210</v>
      </c>
      <c r="G75" s="24" t="s">
        <v>211</v>
      </c>
      <c r="H75" s="24" t="s">
        <v>212</v>
      </c>
      <c r="I75" s="24"/>
      <c r="J75" s="23" t="s">
        <v>181</v>
      </c>
      <c r="K75" s="24">
        <v>0.0</v>
      </c>
      <c r="L75" s="24">
        <v>0.0</v>
      </c>
      <c r="M75" s="24">
        <v>0.0</v>
      </c>
      <c r="N75" s="24">
        <v>0.0</v>
      </c>
      <c r="O75" s="32">
        <f t="shared" si="10"/>
        <v>0</v>
      </c>
      <c r="P75" s="24"/>
      <c r="Q75" s="23">
        <v>0.0</v>
      </c>
      <c r="R75" s="23">
        <f t="shared" si="15"/>
        <v>0</v>
      </c>
      <c r="S75" s="24"/>
      <c r="T75" s="24"/>
      <c r="U75" s="24" t="s">
        <v>112</v>
      </c>
      <c r="V75" s="1"/>
      <c r="W75" s="1"/>
      <c r="X75" s="1"/>
      <c r="Y75" s="1"/>
      <c r="Z75" s="1"/>
    </row>
    <row r="76" ht="15.75" customHeight="1">
      <c r="A76" s="23">
        <v>7.0</v>
      </c>
      <c r="B76" s="23" t="s">
        <v>24</v>
      </c>
      <c r="C76" s="23" t="s">
        <v>25</v>
      </c>
      <c r="D76" s="24" t="s">
        <v>178</v>
      </c>
      <c r="E76" s="23">
        <v>4.0220446E7</v>
      </c>
      <c r="F76" s="23" t="s">
        <v>62</v>
      </c>
      <c r="G76" s="23" t="s">
        <v>157</v>
      </c>
      <c r="H76" s="23" t="s">
        <v>213</v>
      </c>
      <c r="I76" s="23">
        <v>7.0</v>
      </c>
      <c r="J76" s="23" t="s">
        <v>181</v>
      </c>
      <c r="K76" s="23">
        <v>3.0</v>
      </c>
      <c r="L76" s="23">
        <v>0.5</v>
      </c>
      <c r="M76" s="23">
        <v>0.0</v>
      </c>
      <c r="N76" s="23">
        <v>0.0</v>
      </c>
      <c r="O76" s="32">
        <f t="shared" si="10"/>
        <v>3.5</v>
      </c>
      <c r="P76" s="23">
        <f t="shared" ref="P76:P77" si="16">+O76*$P$5</f>
        <v>0.525</v>
      </c>
      <c r="Q76" s="23">
        <v>0.0</v>
      </c>
      <c r="R76" s="23">
        <f t="shared" ref="R76:R77" si="17">+O76+P76</f>
        <v>4.025</v>
      </c>
      <c r="S76" s="23" t="s">
        <v>30</v>
      </c>
      <c r="T76" s="23" t="s">
        <v>30</v>
      </c>
      <c r="U76" s="24"/>
      <c r="V76" s="1"/>
      <c r="W76" s="1"/>
      <c r="X76" s="1"/>
      <c r="Y76" s="1"/>
      <c r="Z76" s="1"/>
    </row>
    <row r="77" ht="15.75" customHeight="1">
      <c r="A77" s="23">
        <v>8.0</v>
      </c>
      <c r="B77" s="23" t="s">
        <v>24</v>
      </c>
      <c r="C77" s="23" t="s">
        <v>25</v>
      </c>
      <c r="D77" s="24" t="s">
        <v>178</v>
      </c>
      <c r="E77" s="23">
        <v>7.0546703E7</v>
      </c>
      <c r="F77" s="23" t="s">
        <v>62</v>
      </c>
      <c r="G77" s="23" t="s">
        <v>214</v>
      </c>
      <c r="H77" s="23" t="s">
        <v>215</v>
      </c>
      <c r="I77" s="23"/>
      <c r="J77" s="23" t="s">
        <v>181</v>
      </c>
      <c r="K77" s="23">
        <v>0.0</v>
      </c>
      <c r="L77" s="23">
        <v>0.0</v>
      </c>
      <c r="M77" s="23">
        <v>0.0</v>
      </c>
      <c r="N77" s="23">
        <v>0.0</v>
      </c>
      <c r="O77" s="32">
        <f t="shared" si="10"/>
        <v>0</v>
      </c>
      <c r="P77" s="23">
        <f t="shared" si="16"/>
        <v>0</v>
      </c>
      <c r="Q77" s="23">
        <v>0.0</v>
      </c>
      <c r="R77" s="23">
        <f t="shared" si="17"/>
        <v>0</v>
      </c>
      <c r="S77" s="23"/>
      <c r="T77" s="23"/>
      <c r="U77" s="24" t="s">
        <v>112</v>
      </c>
      <c r="V77" s="1"/>
      <c r="W77" s="1"/>
      <c r="X77" s="1"/>
      <c r="Y77" s="1"/>
      <c r="Z77" s="1"/>
    </row>
    <row r="78" ht="15.75" customHeight="1">
      <c r="A78" s="24">
        <v>6.0</v>
      </c>
      <c r="B78" s="24" t="s">
        <v>24</v>
      </c>
      <c r="C78" s="24" t="s">
        <v>25</v>
      </c>
      <c r="D78" s="24" t="s">
        <v>178</v>
      </c>
      <c r="E78" s="24">
        <v>7.1589447E7</v>
      </c>
      <c r="F78" s="24" t="s">
        <v>216</v>
      </c>
      <c r="G78" s="24" t="s">
        <v>217</v>
      </c>
      <c r="H78" s="24" t="s">
        <v>218</v>
      </c>
      <c r="I78" s="24"/>
      <c r="J78" s="23" t="s">
        <v>181</v>
      </c>
      <c r="K78" s="23">
        <v>0.0</v>
      </c>
      <c r="L78" s="23">
        <v>0.0</v>
      </c>
      <c r="M78" s="23">
        <v>0.0</v>
      </c>
      <c r="N78" s="23">
        <v>0.0</v>
      </c>
      <c r="O78" s="32">
        <f t="shared" si="10"/>
        <v>0</v>
      </c>
      <c r="P78" s="24"/>
      <c r="Q78" s="23">
        <v>0.0</v>
      </c>
      <c r="R78" s="24"/>
      <c r="S78" s="24"/>
      <c r="T78" s="24"/>
      <c r="U78" s="24" t="s">
        <v>219</v>
      </c>
      <c r="V78" s="26"/>
      <c r="W78" s="26"/>
      <c r="X78" s="26"/>
      <c r="Y78" s="26"/>
      <c r="Z78" s="26"/>
    </row>
    <row r="79" ht="15.75" customHeight="1">
      <c r="A79" s="23">
        <v>11.0</v>
      </c>
      <c r="B79" s="23" t="s">
        <v>24</v>
      </c>
      <c r="C79" s="23" t="s">
        <v>25</v>
      </c>
      <c r="D79" s="24" t="s">
        <v>178</v>
      </c>
      <c r="E79" s="23">
        <v>4.8076508E7</v>
      </c>
      <c r="F79" s="23" t="s">
        <v>211</v>
      </c>
      <c r="G79" s="23" t="s">
        <v>220</v>
      </c>
      <c r="H79" s="23" t="s">
        <v>221</v>
      </c>
      <c r="I79" s="23"/>
      <c r="J79" s="23" t="s">
        <v>181</v>
      </c>
      <c r="K79" s="23">
        <v>0.0</v>
      </c>
      <c r="L79" s="23">
        <v>0.0</v>
      </c>
      <c r="M79" s="23">
        <v>0.0</v>
      </c>
      <c r="N79" s="23">
        <v>0.0</v>
      </c>
      <c r="O79" s="32">
        <f t="shared" si="10"/>
        <v>0</v>
      </c>
      <c r="P79" s="23">
        <f t="shared" ref="P79:P82" si="18">+O79*$P$5</f>
        <v>0</v>
      </c>
      <c r="Q79" s="23">
        <v>0.0</v>
      </c>
      <c r="R79" s="23">
        <f t="shared" ref="R79:R82" si="19">+O79+P79</f>
        <v>0</v>
      </c>
      <c r="S79" s="23"/>
      <c r="T79" s="23"/>
      <c r="U79" s="24" t="s">
        <v>219</v>
      </c>
      <c r="V79" s="1"/>
      <c r="W79" s="1"/>
      <c r="X79" s="1"/>
      <c r="Y79" s="1"/>
      <c r="Z79" s="1"/>
    </row>
    <row r="80" ht="45.0" customHeight="1">
      <c r="A80" s="23">
        <v>12.0</v>
      </c>
      <c r="B80" s="23" t="s">
        <v>24</v>
      </c>
      <c r="C80" s="23" t="s">
        <v>25</v>
      </c>
      <c r="D80" s="24" t="s">
        <v>178</v>
      </c>
      <c r="E80" s="23">
        <v>4.5271969E7</v>
      </c>
      <c r="F80" s="23" t="s">
        <v>85</v>
      </c>
      <c r="G80" s="23" t="s">
        <v>222</v>
      </c>
      <c r="H80" s="23" t="s">
        <v>223</v>
      </c>
      <c r="I80" s="23"/>
      <c r="J80" s="23" t="s">
        <v>181</v>
      </c>
      <c r="K80" s="23">
        <v>0.0</v>
      </c>
      <c r="L80" s="23">
        <v>0.0</v>
      </c>
      <c r="M80" s="23">
        <v>0.0</v>
      </c>
      <c r="N80" s="23">
        <v>0.0</v>
      </c>
      <c r="O80" s="32">
        <f t="shared" si="10"/>
        <v>0</v>
      </c>
      <c r="P80" s="23">
        <f t="shared" si="18"/>
        <v>0</v>
      </c>
      <c r="Q80" s="23">
        <v>0.0</v>
      </c>
      <c r="R80" s="23">
        <f t="shared" si="19"/>
        <v>0</v>
      </c>
      <c r="S80" s="23"/>
      <c r="T80" s="23"/>
      <c r="U80" s="24" t="s">
        <v>224</v>
      </c>
      <c r="V80" s="1"/>
      <c r="W80" s="1"/>
      <c r="X80" s="1"/>
      <c r="Y80" s="1"/>
      <c r="Z80" s="1"/>
    </row>
    <row r="81" ht="15.75" customHeight="1">
      <c r="A81" s="23">
        <v>13.0</v>
      </c>
      <c r="B81" s="23" t="s">
        <v>24</v>
      </c>
      <c r="C81" s="23" t="s">
        <v>25</v>
      </c>
      <c r="D81" s="24" t="s">
        <v>178</v>
      </c>
      <c r="E81" s="23">
        <v>7.0522497E7</v>
      </c>
      <c r="F81" s="23" t="s">
        <v>82</v>
      </c>
      <c r="G81" s="23" t="s">
        <v>39</v>
      </c>
      <c r="H81" s="23" t="s">
        <v>225</v>
      </c>
      <c r="I81" s="23"/>
      <c r="J81" s="23" t="s">
        <v>181</v>
      </c>
      <c r="K81" s="23">
        <v>0.0</v>
      </c>
      <c r="L81" s="23">
        <v>0.0</v>
      </c>
      <c r="M81" s="23">
        <v>0.0</v>
      </c>
      <c r="N81" s="23">
        <v>0.0</v>
      </c>
      <c r="O81" s="32">
        <f t="shared" si="10"/>
        <v>0</v>
      </c>
      <c r="P81" s="23">
        <f t="shared" si="18"/>
        <v>0</v>
      </c>
      <c r="Q81" s="23">
        <v>0.0</v>
      </c>
      <c r="R81" s="23">
        <f t="shared" si="19"/>
        <v>0</v>
      </c>
      <c r="S81" s="23" t="s">
        <v>30</v>
      </c>
      <c r="T81" s="23" t="s">
        <v>30</v>
      </c>
      <c r="U81" s="24" t="s">
        <v>219</v>
      </c>
      <c r="V81" s="1"/>
      <c r="W81" s="1"/>
      <c r="X81" s="1"/>
      <c r="Y81" s="1"/>
      <c r="Z81" s="1"/>
    </row>
    <row r="82" ht="45.0" customHeight="1">
      <c r="A82" s="23">
        <v>14.0</v>
      </c>
      <c r="B82" s="23" t="s">
        <v>24</v>
      </c>
      <c r="C82" s="23" t="s">
        <v>25</v>
      </c>
      <c r="D82" s="24" t="s">
        <v>178</v>
      </c>
      <c r="E82" s="23">
        <v>4.505091E7</v>
      </c>
      <c r="F82" s="23" t="s">
        <v>226</v>
      </c>
      <c r="G82" s="23" t="s">
        <v>134</v>
      </c>
      <c r="H82" s="23" t="s">
        <v>227</v>
      </c>
      <c r="I82" s="23"/>
      <c r="J82" s="23" t="s">
        <v>181</v>
      </c>
      <c r="K82" s="23">
        <v>0.0</v>
      </c>
      <c r="L82" s="23">
        <v>0.0</v>
      </c>
      <c r="M82" s="23">
        <v>0.0</v>
      </c>
      <c r="N82" s="23">
        <v>0.0</v>
      </c>
      <c r="O82" s="32">
        <f t="shared" si="10"/>
        <v>0</v>
      </c>
      <c r="P82" s="23">
        <f t="shared" si="18"/>
        <v>0</v>
      </c>
      <c r="Q82" s="23">
        <v>0.0</v>
      </c>
      <c r="R82" s="23">
        <f t="shared" si="19"/>
        <v>0</v>
      </c>
      <c r="S82" s="23"/>
      <c r="T82" s="23"/>
      <c r="U82" s="24" t="s">
        <v>228</v>
      </c>
      <c r="V82" s="1"/>
      <c r="W82" s="1"/>
      <c r="X82" s="1"/>
      <c r="Y82" s="1"/>
      <c r="Z82" s="1"/>
    </row>
    <row r="83" ht="21.75" customHeight="1">
      <c r="A83" s="22" t="s">
        <v>229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6"/>
      <c r="V83" s="1"/>
      <c r="W83" s="1"/>
      <c r="X83" s="1"/>
      <c r="Y83" s="1"/>
      <c r="Z83" s="1"/>
    </row>
    <row r="84" ht="15.75" customHeight="1">
      <c r="A84" s="24">
        <v>1.0</v>
      </c>
      <c r="B84" s="24" t="s">
        <v>24</v>
      </c>
      <c r="C84" s="24" t="s">
        <v>25</v>
      </c>
      <c r="D84" s="24" t="s">
        <v>178</v>
      </c>
      <c r="E84" s="23">
        <v>4.7051694E7</v>
      </c>
      <c r="F84" s="24" t="s">
        <v>196</v>
      </c>
      <c r="G84" s="24" t="s">
        <v>197</v>
      </c>
      <c r="H84" s="24" t="s">
        <v>230</v>
      </c>
      <c r="I84" s="23">
        <v>1.0</v>
      </c>
      <c r="J84" s="23" t="s">
        <v>229</v>
      </c>
      <c r="K84" s="23">
        <v>0.0</v>
      </c>
      <c r="L84" s="23">
        <v>1.5</v>
      </c>
      <c r="M84" s="23">
        <v>14.4</v>
      </c>
      <c r="N84" s="23"/>
      <c r="O84" s="23">
        <f t="shared" ref="O84:O87" si="20">SUM(K84:N84)</f>
        <v>15.9</v>
      </c>
      <c r="P84" s="23">
        <v>0.0</v>
      </c>
      <c r="Q84" s="23">
        <v>0.0</v>
      </c>
      <c r="R84" s="34">
        <f t="shared" ref="R84:R96" si="21">SUM(O84:Q84)</f>
        <v>15.9</v>
      </c>
      <c r="S84" s="23"/>
      <c r="T84" s="23"/>
      <c r="U84" s="23" t="s">
        <v>31</v>
      </c>
      <c r="V84" s="1"/>
      <c r="W84" s="1"/>
      <c r="X84" s="1"/>
      <c r="Y84" s="1"/>
      <c r="Z84" s="1"/>
    </row>
    <row r="85" ht="15.75" customHeight="1">
      <c r="A85" s="23">
        <v>2.0</v>
      </c>
      <c r="B85" s="23" t="s">
        <v>24</v>
      </c>
      <c r="C85" s="23" t="s">
        <v>25</v>
      </c>
      <c r="D85" s="24" t="s">
        <v>178</v>
      </c>
      <c r="E85" s="23">
        <v>1.5200241E7</v>
      </c>
      <c r="F85" s="23" t="s">
        <v>231</v>
      </c>
      <c r="G85" s="23" t="s">
        <v>232</v>
      </c>
      <c r="H85" s="23" t="s">
        <v>233</v>
      </c>
      <c r="I85" s="23">
        <v>1.0</v>
      </c>
      <c r="J85" s="23" t="s">
        <v>229</v>
      </c>
      <c r="K85" s="23">
        <v>0.0</v>
      </c>
      <c r="L85" s="23">
        <v>10.0</v>
      </c>
      <c r="M85" s="23">
        <v>0.5</v>
      </c>
      <c r="N85" s="23">
        <v>2.0</v>
      </c>
      <c r="O85" s="23">
        <f t="shared" si="20"/>
        <v>12.5</v>
      </c>
      <c r="P85" s="23">
        <v>0.0</v>
      </c>
      <c r="Q85" s="23">
        <v>0.0</v>
      </c>
      <c r="R85" s="34">
        <f t="shared" si="21"/>
        <v>12.5</v>
      </c>
      <c r="S85" s="23"/>
      <c r="T85" s="23"/>
      <c r="U85" s="23" t="s">
        <v>31</v>
      </c>
      <c r="V85" s="1"/>
      <c r="W85" s="1"/>
      <c r="X85" s="1"/>
      <c r="Y85" s="1"/>
      <c r="Z85" s="1"/>
    </row>
    <row r="86" ht="15.75" customHeight="1">
      <c r="A86" s="24">
        <v>5.0</v>
      </c>
      <c r="B86" s="24" t="s">
        <v>24</v>
      </c>
      <c r="C86" s="24" t="s">
        <v>25</v>
      </c>
      <c r="D86" s="24" t="s">
        <v>178</v>
      </c>
      <c r="E86" s="23">
        <v>4.5343202E7</v>
      </c>
      <c r="F86" s="23" t="s">
        <v>68</v>
      </c>
      <c r="G86" s="23" t="s">
        <v>220</v>
      </c>
      <c r="H86" s="23" t="s">
        <v>234</v>
      </c>
      <c r="I86" s="23">
        <v>6.0</v>
      </c>
      <c r="J86" s="23" t="s">
        <v>229</v>
      </c>
      <c r="K86" s="23">
        <v>4.0</v>
      </c>
      <c r="L86" s="23">
        <v>13.0</v>
      </c>
      <c r="M86" s="23">
        <v>8.5</v>
      </c>
      <c r="N86" s="23"/>
      <c r="O86" s="23">
        <f t="shared" si="20"/>
        <v>25.5</v>
      </c>
      <c r="P86" s="23">
        <v>0.0</v>
      </c>
      <c r="Q86" s="23">
        <v>0.0</v>
      </c>
      <c r="R86" s="34">
        <f t="shared" si="21"/>
        <v>25.5</v>
      </c>
      <c r="S86" s="23"/>
      <c r="T86" s="23"/>
      <c r="U86" s="24" t="s">
        <v>235</v>
      </c>
      <c r="V86" s="1"/>
      <c r="W86" s="1"/>
      <c r="X86" s="1"/>
      <c r="Y86" s="1"/>
      <c r="Z86" s="1"/>
    </row>
    <row r="87" ht="15.75" customHeight="1">
      <c r="A87" s="23">
        <v>6.0</v>
      </c>
      <c r="B87" s="23" t="s">
        <v>24</v>
      </c>
      <c r="C87" s="23" t="s">
        <v>25</v>
      </c>
      <c r="D87" s="24" t="s">
        <v>178</v>
      </c>
      <c r="E87" s="23">
        <v>7.0576157E7</v>
      </c>
      <c r="F87" s="23" t="s">
        <v>236</v>
      </c>
      <c r="G87" s="23" t="s">
        <v>27</v>
      </c>
      <c r="H87" s="23" t="s">
        <v>237</v>
      </c>
      <c r="I87" s="23">
        <v>6.0</v>
      </c>
      <c r="J87" s="23" t="s">
        <v>229</v>
      </c>
      <c r="K87" s="23">
        <v>0.0</v>
      </c>
      <c r="L87" s="23">
        <v>0.5</v>
      </c>
      <c r="M87" s="23">
        <v>0.0</v>
      </c>
      <c r="N87" s="23">
        <v>0.0</v>
      </c>
      <c r="O87" s="23">
        <f t="shared" si="20"/>
        <v>0.5</v>
      </c>
      <c r="P87" s="23">
        <v>0.0</v>
      </c>
      <c r="Q87" s="23">
        <v>0.0</v>
      </c>
      <c r="R87" s="34">
        <f t="shared" si="21"/>
        <v>0.5</v>
      </c>
      <c r="S87" s="23"/>
      <c r="T87" s="23"/>
      <c r="U87" s="23" t="s">
        <v>31</v>
      </c>
      <c r="V87" s="1"/>
      <c r="W87" s="1"/>
      <c r="X87" s="1"/>
      <c r="Y87" s="1"/>
      <c r="Z87" s="1"/>
    </row>
    <row r="88" ht="15.75" customHeight="1">
      <c r="A88" s="24">
        <v>7.0</v>
      </c>
      <c r="B88" s="24" t="s">
        <v>24</v>
      </c>
      <c r="C88" s="24" t="s">
        <v>25</v>
      </c>
      <c r="D88" s="24" t="s">
        <v>178</v>
      </c>
      <c r="E88" s="26">
        <v>7.1382238E7</v>
      </c>
      <c r="F88" s="23" t="s">
        <v>238</v>
      </c>
      <c r="G88" s="23" t="s">
        <v>239</v>
      </c>
      <c r="H88" s="23" t="s">
        <v>240</v>
      </c>
      <c r="I88" s="23">
        <v>6.0</v>
      </c>
      <c r="J88" s="23" t="s">
        <v>229</v>
      </c>
      <c r="K88" s="23">
        <v>0.0</v>
      </c>
      <c r="L88" s="23">
        <v>0.0</v>
      </c>
      <c r="M88" s="23">
        <v>0.0</v>
      </c>
      <c r="N88" s="23">
        <v>0.0</v>
      </c>
      <c r="O88" s="23">
        <v>0.0</v>
      </c>
      <c r="P88" s="23">
        <v>0.0</v>
      </c>
      <c r="Q88" s="23">
        <v>0.0</v>
      </c>
      <c r="R88" s="34">
        <f t="shared" si="21"/>
        <v>0</v>
      </c>
      <c r="S88" s="23" t="s">
        <v>30</v>
      </c>
      <c r="T88" s="23" t="s">
        <v>30</v>
      </c>
      <c r="U88" s="23" t="s">
        <v>31</v>
      </c>
      <c r="V88" s="26"/>
      <c r="W88" s="26"/>
      <c r="X88" s="26"/>
      <c r="Y88" s="26"/>
      <c r="Z88" s="26"/>
    </row>
    <row r="89" ht="15.75" customHeight="1">
      <c r="A89" s="24"/>
      <c r="B89" s="23" t="s">
        <v>24</v>
      </c>
      <c r="C89" s="23" t="s">
        <v>25</v>
      </c>
      <c r="D89" s="24" t="s">
        <v>178</v>
      </c>
      <c r="E89" s="26">
        <v>4.765378E7</v>
      </c>
      <c r="F89" s="23" t="s">
        <v>170</v>
      </c>
      <c r="G89" s="23" t="s">
        <v>172</v>
      </c>
      <c r="H89" s="23" t="s">
        <v>241</v>
      </c>
      <c r="I89" s="23">
        <v>7.0</v>
      </c>
      <c r="J89" s="23" t="s">
        <v>229</v>
      </c>
      <c r="K89" s="23">
        <f>4+3</f>
        <v>7</v>
      </c>
      <c r="L89" s="23">
        <f>10+1.5</f>
        <v>11.5</v>
      </c>
      <c r="M89" s="23">
        <v>12.0</v>
      </c>
      <c r="N89" s="23"/>
      <c r="O89" s="23">
        <f t="shared" ref="O89:O97" si="22">SUM(K89:M89)</f>
        <v>30.5</v>
      </c>
      <c r="P89" s="23">
        <v>0.0</v>
      </c>
      <c r="Q89" s="23">
        <v>0.0</v>
      </c>
      <c r="R89" s="34">
        <f t="shared" si="21"/>
        <v>30.5</v>
      </c>
      <c r="S89" s="23"/>
      <c r="T89" s="23"/>
      <c r="U89" s="23" t="s">
        <v>31</v>
      </c>
      <c r="V89" s="26"/>
      <c r="W89" s="26"/>
      <c r="X89" s="26"/>
      <c r="Y89" s="26"/>
      <c r="Z89" s="26"/>
    </row>
    <row r="90" ht="15.75" customHeight="1">
      <c r="A90" s="24"/>
      <c r="B90" s="23" t="s">
        <v>24</v>
      </c>
      <c r="C90" s="23" t="s">
        <v>25</v>
      </c>
      <c r="D90" s="24" t="s">
        <v>178</v>
      </c>
      <c r="E90" s="26">
        <v>7577832.0</v>
      </c>
      <c r="F90" s="23" t="s">
        <v>169</v>
      </c>
      <c r="G90" s="23" t="s">
        <v>242</v>
      </c>
      <c r="H90" s="23" t="s">
        <v>243</v>
      </c>
      <c r="I90" s="23">
        <v>9.0</v>
      </c>
      <c r="J90" s="23" t="s">
        <v>229</v>
      </c>
      <c r="K90" s="23">
        <v>5.0</v>
      </c>
      <c r="L90" s="23">
        <v>2.5</v>
      </c>
      <c r="M90" s="23">
        <v>17.7</v>
      </c>
      <c r="N90" s="23"/>
      <c r="O90" s="23">
        <f t="shared" si="22"/>
        <v>25.2</v>
      </c>
      <c r="P90" s="23">
        <v>0.0</v>
      </c>
      <c r="Q90" s="23">
        <v>0.0</v>
      </c>
      <c r="R90" s="34">
        <f t="shared" si="21"/>
        <v>25.2</v>
      </c>
      <c r="S90" s="23"/>
      <c r="T90" s="23"/>
      <c r="U90" s="23" t="s">
        <v>31</v>
      </c>
      <c r="V90" s="26"/>
      <c r="W90" s="26"/>
      <c r="X90" s="26"/>
      <c r="Y90" s="26"/>
      <c r="Z90" s="26"/>
    </row>
    <row r="91" ht="15.75" customHeight="1">
      <c r="A91" s="24"/>
      <c r="B91" s="23" t="s">
        <v>24</v>
      </c>
      <c r="C91" s="23" t="s">
        <v>25</v>
      </c>
      <c r="D91" s="24" t="s">
        <v>178</v>
      </c>
      <c r="E91" s="26">
        <v>4.7989056E7</v>
      </c>
      <c r="F91" s="23" t="s">
        <v>142</v>
      </c>
      <c r="G91" s="23" t="s">
        <v>244</v>
      </c>
      <c r="H91" s="23" t="s">
        <v>245</v>
      </c>
      <c r="I91" s="23">
        <v>9.0</v>
      </c>
      <c r="J91" s="23" t="s">
        <v>229</v>
      </c>
      <c r="K91" s="23">
        <v>0.0</v>
      </c>
      <c r="L91" s="23">
        <v>10.0</v>
      </c>
      <c r="M91" s="23">
        <v>12.5</v>
      </c>
      <c r="N91" s="23"/>
      <c r="O91" s="23">
        <f t="shared" si="22"/>
        <v>22.5</v>
      </c>
      <c r="P91" s="23">
        <v>0.0</v>
      </c>
      <c r="Q91" s="23">
        <v>0.0</v>
      </c>
      <c r="R91" s="34">
        <f t="shared" si="21"/>
        <v>22.5</v>
      </c>
      <c r="S91" s="23"/>
      <c r="T91" s="23"/>
      <c r="U91" s="23" t="s">
        <v>31</v>
      </c>
      <c r="V91" s="26"/>
      <c r="W91" s="26"/>
      <c r="X91" s="26"/>
      <c r="Y91" s="26"/>
      <c r="Z91" s="26"/>
    </row>
    <row r="92" ht="15.75" customHeight="1">
      <c r="A92" s="24"/>
      <c r="B92" s="23" t="s">
        <v>24</v>
      </c>
      <c r="C92" s="23" t="s">
        <v>25</v>
      </c>
      <c r="D92" s="24" t="s">
        <v>178</v>
      </c>
      <c r="E92" s="26">
        <v>4.4584332E7</v>
      </c>
      <c r="F92" s="23" t="s">
        <v>169</v>
      </c>
      <c r="G92" s="23" t="s">
        <v>60</v>
      </c>
      <c r="H92" s="23" t="s">
        <v>246</v>
      </c>
      <c r="I92" s="23">
        <v>9.0</v>
      </c>
      <c r="J92" s="23" t="s">
        <v>229</v>
      </c>
      <c r="K92" s="23">
        <v>3.0</v>
      </c>
      <c r="L92" s="23">
        <v>2.5</v>
      </c>
      <c r="M92" s="23">
        <v>14.4</v>
      </c>
      <c r="N92" s="23"/>
      <c r="O92" s="23">
        <f t="shared" si="22"/>
        <v>19.9</v>
      </c>
      <c r="P92" s="23">
        <v>0.0</v>
      </c>
      <c r="Q92" s="23">
        <v>0.0</v>
      </c>
      <c r="R92" s="34">
        <f t="shared" si="21"/>
        <v>19.9</v>
      </c>
      <c r="S92" s="23"/>
      <c r="T92" s="23"/>
      <c r="U92" s="23" t="s">
        <v>31</v>
      </c>
      <c r="V92" s="26"/>
      <c r="W92" s="26"/>
      <c r="X92" s="26"/>
      <c r="Y92" s="26"/>
      <c r="Z92" s="26"/>
    </row>
    <row r="93" ht="15.75" customHeight="1">
      <c r="A93" s="24"/>
      <c r="B93" s="23" t="s">
        <v>24</v>
      </c>
      <c r="C93" s="23" t="s">
        <v>25</v>
      </c>
      <c r="D93" s="24" t="s">
        <v>178</v>
      </c>
      <c r="E93" s="26">
        <v>4.342295E7</v>
      </c>
      <c r="F93" s="23" t="s">
        <v>242</v>
      </c>
      <c r="G93" s="23" t="s">
        <v>142</v>
      </c>
      <c r="H93" s="23" t="s">
        <v>247</v>
      </c>
      <c r="I93" s="23">
        <v>9.0</v>
      </c>
      <c r="J93" s="23" t="s">
        <v>229</v>
      </c>
      <c r="K93" s="23">
        <v>3.0</v>
      </c>
      <c r="L93" s="23"/>
      <c r="M93" s="23">
        <v>6.3</v>
      </c>
      <c r="N93" s="23"/>
      <c r="O93" s="23">
        <f t="shared" si="22"/>
        <v>9.3</v>
      </c>
      <c r="P93" s="23">
        <v>0.0</v>
      </c>
      <c r="Q93" s="23">
        <v>0.0</v>
      </c>
      <c r="R93" s="34">
        <f t="shared" si="21"/>
        <v>9.3</v>
      </c>
      <c r="S93" s="23"/>
      <c r="T93" s="23"/>
      <c r="U93" s="23" t="s">
        <v>31</v>
      </c>
      <c r="V93" s="26"/>
      <c r="W93" s="26"/>
      <c r="X93" s="26"/>
      <c r="Y93" s="26"/>
      <c r="Z93" s="26"/>
    </row>
    <row r="94" ht="15.75" customHeight="1">
      <c r="A94" s="23">
        <v>8.0</v>
      </c>
      <c r="B94" s="23" t="s">
        <v>24</v>
      </c>
      <c r="C94" s="23" t="s">
        <v>25</v>
      </c>
      <c r="D94" s="24" t="s">
        <v>178</v>
      </c>
      <c r="E94" s="24">
        <v>7.1398054E7</v>
      </c>
      <c r="F94" s="24" t="s">
        <v>130</v>
      </c>
      <c r="G94" s="24" t="s">
        <v>197</v>
      </c>
      <c r="H94" s="24" t="s">
        <v>248</v>
      </c>
      <c r="I94" s="24"/>
      <c r="J94" s="23" t="s">
        <v>229</v>
      </c>
      <c r="K94" s="24">
        <v>3.0</v>
      </c>
      <c r="L94" s="24">
        <v>0.0</v>
      </c>
      <c r="M94" s="24">
        <v>0.0</v>
      </c>
      <c r="N94" s="24">
        <v>0.0</v>
      </c>
      <c r="O94" s="23">
        <f t="shared" si="22"/>
        <v>3</v>
      </c>
      <c r="P94" s="23">
        <v>0.0</v>
      </c>
      <c r="Q94" s="23">
        <v>0.0</v>
      </c>
      <c r="R94" s="34">
        <f t="shared" si="21"/>
        <v>3</v>
      </c>
      <c r="S94" s="24"/>
      <c r="T94" s="24"/>
      <c r="U94" s="24" t="s">
        <v>112</v>
      </c>
      <c r="V94" s="1"/>
      <c r="W94" s="1"/>
      <c r="X94" s="1"/>
      <c r="Y94" s="1"/>
      <c r="Z94" s="1"/>
    </row>
    <row r="95" ht="15.75" customHeight="1">
      <c r="A95" s="24">
        <v>9.0</v>
      </c>
      <c r="B95" s="23" t="s">
        <v>24</v>
      </c>
      <c r="C95" s="23" t="s">
        <v>25</v>
      </c>
      <c r="D95" s="24" t="s">
        <v>178</v>
      </c>
      <c r="E95" s="24">
        <v>7.1976238E7</v>
      </c>
      <c r="F95" s="24" t="s">
        <v>249</v>
      </c>
      <c r="G95" s="24" t="s">
        <v>185</v>
      </c>
      <c r="H95" s="24" t="s">
        <v>250</v>
      </c>
      <c r="I95" s="24"/>
      <c r="J95" s="23" t="s">
        <v>229</v>
      </c>
      <c r="K95" s="24">
        <v>1.0</v>
      </c>
      <c r="L95" s="24">
        <v>0.0</v>
      </c>
      <c r="M95" s="24">
        <v>0.0</v>
      </c>
      <c r="N95" s="24">
        <v>0.0</v>
      </c>
      <c r="O95" s="23">
        <f t="shared" si="22"/>
        <v>1</v>
      </c>
      <c r="P95" s="23">
        <v>0.0</v>
      </c>
      <c r="Q95" s="23">
        <v>0.0</v>
      </c>
      <c r="R95" s="34">
        <f t="shared" si="21"/>
        <v>1</v>
      </c>
      <c r="S95" s="24"/>
      <c r="T95" s="24"/>
      <c r="U95" s="24" t="s">
        <v>112</v>
      </c>
      <c r="V95" s="1"/>
      <c r="W95" s="1"/>
      <c r="X95" s="1"/>
      <c r="Y95" s="1"/>
      <c r="Z95" s="1"/>
    </row>
    <row r="96" ht="15.75" customHeight="1">
      <c r="A96" s="23">
        <v>10.0</v>
      </c>
      <c r="B96" s="23" t="s">
        <v>24</v>
      </c>
      <c r="C96" s="23" t="s">
        <v>25</v>
      </c>
      <c r="D96" s="24" t="s">
        <v>178</v>
      </c>
      <c r="E96" s="23">
        <v>2.3098574E7</v>
      </c>
      <c r="F96" s="23" t="s">
        <v>251</v>
      </c>
      <c r="G96" s="23" t="s">
        <v>214</v>
      </c>
      <c r="H96" s="23" t="s">
        <v>252</v>
      </c>
      <c r="I96" s="23"/>
      <c r="J96" s="23" t="s">
        <v>229</v>
      </c>
      <c r="K96" s="23"/>
      <c r="L96" s="24">
        <v>0.0</v>
      </c>
      <c r="M96" s="24">
        <v>0.0</v>
      </c>
      <c r="N96" s="24">
        <v>0.0</v>
      </c>
      <c r="O96" s="23">
        <f t="shared" si="22"/>
        <v>0</v>
      </c>
      <c r="P96" s="23">
        <v>0.0</v>
      </c>
      <c r="Q96" s="23">
        <v>0.0</v>
      </c>
      <c r="R96" s="34">
        <f t="shared" si="21"/>
        <v>0</v>
      </c>
      <c r="S96" s="23" t="s">
        <v>30</v>
      </c>
      <c r="T96" s="23" t="s">
        <v>30</v>
      </c>
      <c r="U96" s="24" t="s">
        <v>253</v>
      </c>
      <c r="V96" s="1"/>
      <c r="W96" s="1"/>
      <c r="X96" s="1"/>
      <c r="Y96" s="1"/>
      <c r="Z96" s="1"/>
    </row>
    <row r="97" ht="46.5" customHeight="1">
      <c r="A97" s="24">
        <v>11.0</v>
      </c>
      <c r="B97" s="23" t="s">
        <v>24</v>
      </c>
      <c r="C97" s="23" t="s">
        <v>25</v>
      </c>
      <c r="D97" s="24" t="s">
        <v>178</v>
      </c>
      <c r="E97" s="23">
        <v>7.4068618E7</v>
      </c>
      <c r="F97" s="23" t="s">
        <v>254</v>
      </c>
      <c r="G97" s="23" t="s">
        <v>33</v>
      </c>
      <c r="H97" s="23" t="s">
        <v>255</v>
      </c>
      <c r="I97" s="23"/>
      <c r="J97" s="23" t="s">
        <v>229</v>
      </c>
      <c r="K97" s="23"/>
      <c r="L97" s="24">
        <v>0.0</v>
      </c>
      <c r="M97" s="24">
        <v>0.0</v>
      </c>
      <c r="N97" s="24">
        <v>0.0</v>
      </c>
      <c r="O97" s="23">
        <f t="shared" si="22"/>
        <v>0</v>
      </c>
      <c r="P97" s="23">
        <v>0.0</v>
      </c>
      <c r="Q97" s="23">
        <v>0.0</v>
      </c>
      <c r="R97" s="23">
        <f>+O96+P96</f>
        <v>0</v>
      </c>
      <c r="S97" s="23"/>
      <c r="T97" s="23"/>
      <c r="U97" s="24" t="s">
        <v>112</v>
      </c>
      <c r="V97" s="1"/>
      <c r="W97" s="1"/>
      <c r="X97" s="1"/>
      <c r="Y97" s="1"/>
      <c r="Z97" s="1"/>
    </row>
    <row r="98" ht="21.75" customHeight="1">
      <c r="A98" s="35" t="s">
        <v>256</v>
      </c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23" t="str">
        <f>+#REF!+#REF!</f>
        <v>#REF!</v>
      </c>
      <c r="S98" s="36"/>
      <c r="T98" s="36"/>
      <c r="U98" s="37"/>
      <c r="V98" s="1"/>
      <c r="W98" s="1"/>
      <c r="X98" s="1"/>
      <c r="Y98" s="1"/>
      <c r="Z98" s="1"/>
    </row>
    <row r="99" ht="15.75" customHeight="1">
      <c r="A99" s="23">
        <v>1.0</v>
      </c>
      <c r="B99" s="23" t="s">
        <v>24</v>
      </c>
      <c r="C99" s="23" t="s">
        <v>25</v>
      </c>
      <c r="D99" s="24" t="s">
        <v>178</v>
      </c>
      <c r="E99" s="23">
        <v>4.7422814E7</v>
      </c>
      <c r="F99" s="23" t="s">
        <v>257</v>
      </c>
      <c r="G99" s="23" t="s">
        <v>130</v>
      </c>
      <c r="H99" s="23" t="s">
        <v>258</v>
      </c>
      <c r="I99" s="23"/>
      <c r="J99" s="23" t="s">
        <v>259</v>
      </c>
      <c r="K99" s="23"/>
      <c r="L99" s="23"/>
      <c r="M99" s="23"/>
      <c r="N99" s="38"/>
      <c r="O99" s="38"/>
      <c r="P99" s="23">
        <f>+O99*$P$5</f>
        <v>0</v>
      </c>
      <c r="Q99" s="23"/>
      <c r="R99" s="36"/>
      <c r="S99" s="23" t="s">
        <v>30</v>
      </c>
      <c r="T99" s="23" t="s">
        <v>30</v>
      </c>
      <c r="U99" s="24" t="s">
        <v>260</v>
      </c>
      <c r="V99" s="1"/>
      <c r="W99" s="1"/>
      <c r="X99" s="1"/>
      <c r="Y99" s="1"/>
      <c r="Z99" s="1"/>
    </row>
    <row r="100" ht="15.75" customHeight="1">
      <c r="A100" s="23"/>
      <c r="B100" s="23" t="s">
        <v>24</v>
      </c>
      <c r="C100" s="23" t="s">
        <v>25</v>
      </c>
      <c r="D100" s="24" t="s">
        <v>178</v>
      </c>
      <c r="E100" s="23">
        <v>7.1015936E7</v>
      </c>
      <c r="F100" s="23" t="s">
        <v>254</v>
      </c>
      <c r="G100" s="23" t="s">
        <v>170</v>
      </c>
      <c r="H100" s="23" t="s">
        <v>168</v>
      </c>
      <c r="I100" s="23"/>
      <c r="J100" s="23" t="s">
        <v>259</v>
      </c>
      <c r="K100" s="23"/>
      <c r="L100" s="23"/>
      <c r="M100" s="23"/>
      <c r="N100" s="38"/>
      <c r="O100" s="38"/>
      <c r="P100" s="23"/>
      <c r="Q100" s="23"/>
      <c r="R100" s="23">
        <f>+O99+P99</f>
        <v>0</v>
      </c>
      <c r="S100" s="23"/>
      <c r="T100" s="23"/>
      <c r="U100" s="24" t="s">
        <v>260</v>
      </c>
      <c r="V100" s="1"/>
      <c r="W100" s="1"/>
      <c r="X100" s="1"/>
      <c r="Y100" s="1"/>
      <c r="Z100" s="1"/>
    </row>
    <row r="101" ht="15.75" customHeight="1">
      <c r="A101" s="23">
        <v>2.0</v>
      </c>
      <c r="B101" s="23" t="s">
        <v>24</v>
      </c>
      <c r="C101" s="23" t="s">
        <v>25</v>
      </c>
      <c r="D101" s="24" t="s">
        <v>178</v>
      </c>
      <c r="E101" s="23">
        <v>4.49111672E8</v>
      </c>
      <c r="F101" s="23" t="s">
        <v>261</v>
      </c>
      <c r="G101" s="23" t="s">
        <v>156</v>
      </c>
      <c r="H101" s="23" t="s">
        <v>262</v>
      </c>
      <c r="I101" s="23"/>
      <c r="J101" s="23" t="s">
        <v>259</v>
      </c>
      <c r="K101" s="23"/>
      <c r="L101" s="23"/>
      <c r="M101" s="23"/>
      <c r="N101" s="23"/>
      <c r="O101" s="23"/>
      <c r="P101" s="23">
        <f>+O101*$P$5</f>
        <v>0</v>
      </c>
      <c r="Q101" s="23"/>
      <c r="R101" s="23"/>
      <c r="S101" s="23"/>
      <c r="T101" s="23"/>
      <c r="U101" s="24" t="s">
        <v>260</v>
      </c>
      <c r="V101" s="1"/>
      <c r="W101" s="1"/>
      <c r="X101" s="1"/>
      <c r="Y101" s="1"/>
      <c r="Z101" s="1"/>
    </row>
    <row r="102" ht="21.75" customHeight="1">
      <c r="A102" s="35" t="s">
        <v>263</v>
      </c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23">
        <f>+O101+P101</f>
        <v>0</v>
      </c>
      <c r="S102" s="36"/>
      <c r="T102" s="36"/>
      <c r="U102" s="37"/>
      <c r="V102" s="1"/>
      <c r="W102" s="1"/>
      <c r="X102" s="1"/>
      <c r="Y102" s="1"/>
      <c r="Z102" s="1"/>
    </row>
    <row r="103" ht="15.75" customHeight="1">
      <c r="A103" s="23">
        <v>1.0</v>
      </c>
      <c r="B103" s="23" t="s">
        <v>24</v>
      </c>
      <c r="C103" s="23" t="s">
        <v>25</v>
      </c>
      <c r="D103" s="24" t="s">
        <v>264</v>
      </c>
      <c r="E103" s="23">
        <v>7.1389068E7</v>
      </c>
      <c r="F103" s="23" t="s">
        <v>265</v>
      </c>
      <c r="G103" s="23" t="s">
        <v>182</v>
      </c>
      <c r="H103" s="23" t="s">
        <v>266</v>
      </c>
      <c r="I103" s="23">
        <v>1.0</v>
      </c>
      <c r="J103" s="23"/>
      <c r="K103" s="23">
        <v>4.0</v>
      </c>
      <c r="L103" s="23">
        <v>16.0</v>
      </c>
      <c r="M103" s="23">
        <v>14.4</v>
      </c>
      <c r="N103" s="23">
        <v>0.0</v>
      </c>
      <c r="O103" s="32">
        <f t="shared" ref="O103:O118" si="23">SUM(K103:N103)</f>
        <v>34.4</v>
      </c>
      <c r="P103" s="23">
        <v>0.0</v>
      </c>
      <c r="Q103" s="23"/>
      <c r="R103" s="36"/>
      <c r="S103" s="23" t="s">
        <v>30</v>
      </c>
      <c r="T103" s="23" t="s">
        <v>30</v>
      </c>
      <c r="U103" s="24" t="s">
        <v>31</v>
      </c>
      <c r="V103" s="1"/>
      <c r="W103" s="1"/>
      <c r="X103" s="1"/>
      <c r="Y103" s="1"/>
      <c r="Z103" s="1"/>
    </row>
    <row r="104" ht="41.25" customHeight="1">
      <c r="A104" s="23">
        <v>2.0</v>
      </c>
      <c r="B104" s="23" t="s">
        <v>24</v>
      </c>
      <c r="C104" s="23" t="s">
        <v>25</v>
      </c>
      <c r="D104" s="24" t="s">
        <v>264</v>
      </c>
      <c r="E104" s="23">
        <v>7.1384621E7</v>
      </c>
      <c r="F104" s="23" t="s">
        <v>267</v>
      </c>
      <c r="G104" s="23" t="s">
        <v>137</v>
      </c>
      <c r="H104" s="23" t="s">
        <v>268</v>
      </c>
      <c r="I104" s="23">
        <v>1.0</v>
      </c>
      <c r="J104" s="23"/>
      <c r="K104" s="23">
        <v>4.0</v>
      </c>
      <c r="L104" s="23">
        <v>16.0</v>
      </c>
      <c r="M104" s="23">
        <v>9.0</v>
      </c>
      <c r="N104" s="23">
        <v>3.0</v>
      </c>
      <c r="O104" s="32">
        <f t="shared" si="23"/>
        <v>32</v>
      </c>
      <c r="P104" s="23">
        <v>0.0</v>
      </c>
      <c r="Q104" s="23"/>
      <c r="R104" s="23">
        <f t="shared" ref="R104:R111" si="24">+O103+P103</f>
        <v>34.4</v>
      </c>
      <c r="S104" s="23" t="s">
        <v>30</v>
      </c>
      <c r="T104" s="23" t="s">
        <v>30</v>
      </c>
      <c r="U104" s="24" t="s">
        <v>31</v>
      </c>
      <c r="V104" s="1"/>
      <c r="W104" s="1"/>
      <c r="X104" s="1"/>
      <c r="Y104" s="1"/>
      <c r="Z104" s="1"/>
    </row>
    <row r="105" ht="41.25" customHeight="1">
      <c r="A105" s="23">
        <v>3.0</v>
      </c>
      <c r="B105" s="23" t="s">
        <v>24</v>
      </c>
      <c r="C105" s="23" t="s">
        <v>25</v>
      </c>
      <c r="D105" s="24" t="s">
        <v>264</v>
      </c>
      <c r="E105" s="23">
        <v>7.1384621E7</v>
      </c>
      <c r="F105" s="23" t="s">
        <v>269</v>
      </c>
      <c r="G105" s="23" t="s">
        <v>270</v>
      </c>
      <c r="H105" s="23" t="s">
        <v>271</v>
      </c>
      <c r="I105" s="23">
        <v>1.0</v>
      </c>
      <c r="J105" s="23"/>
      <c r="K105" s="23">
        <v>4.0</v>
      </c>
      <c r="L105" s="23">
        <v>10.0</v>
      </c>
      <c r="M105" s="23">
        <v>26.0</v>
      </c>
      <c r="N105" s="23">
        <v>0.0</v>
      </c>
      <c r="O105" s="32">
        <f t="shared" si="23"/>
        <v>40</v>
      </c>
      <c r="P105" s="23">
        <f>+O105*$P$5</f>
        <v>6</v>
      </c>
      <c r="Q105" s="23"/>
      <c r="R105" s="23">
        <f t="shared" si="24"/>
        <v>32</v>
      </c>
      <c r="S105" s="23"/>
      <c r="T105" s="23"/>
      <c r="U105" s="24" t="s">
        <v>31</v>
      </c>
      <c r="V105" s="1"/>
      <c r="W105" s="1"/>
      <c r="X105" s="1"/>
      <c r="Y105" s="1"/>
      <c r="Z105" s="1"/>
    </row>
    <row r="106" ht="41.25" customHeight="1">
      <c r="A106" s="23">
        <v>4.0</v>
      </c>
      <c r="B106" s="23" t="s">
        <v>24</v>
      </c>
      <c r="C106" s="23" t="s">
        <v>25</v>
      </c>
      <c r="D106" s="24" t="s">
        <v>264</v>
      </c>
      <c r="E106" s="23">
        <v>4.3711405E7</v>
      </c>
      <c r="F106" s="23" t="s">
        <v>272</v>
      </c>
      <c r="G106" s="23" t="s">
        <v>68</v>
      </c>
      <c r="H106" s="23" t="s">
        <v>273</v>
      </c>
      <c r="I106" s="23">
        <v>1.0</v>
      </c>
      <c r="J106" s="23"/>
      <c r="K106" s="23">
        <v>4.0</v>
      </c>
      <c r="L106" s="23">
        <v>13.0</v>
      </c>
      <c r="M106" s="23">
        <f>2.2+6</f>
        <v>8.2</v>
      </c>
      <c r="N106" s="23">
        <v>0.0</v>
      </c>
      <c r="O106" s="32">
        <f t="shared" si="23"/>
        <v>25.2</v>
      </c>
      <c r="P106" s="23">
        <v>0.0</v>
      </c>
      <c r="Q106" s="23"/>
      <c r="R106" s="23">
        <f t="shared" si="24"/>
        <v>46</v>
      </c>
      <c r="S106" s="23"/>
      <c r="T106" s="23"/>
      <c r="U106" s="24" t="s">
        <v>31</v>
      </c>
      <c r="V106" s="1"/>
      <c r="W106" s="1"/>
      <c r="X106" s="1"/>
      <c r="Y106" s="1"/>
      <c r="Z106" s="1"/>
    </row>
    <row r="107" ht="41.25" customHeight="1">
      <c r="A107" s="23">
        <v>5.0</v>
      </c>
      <c r="B107" s="23" t="s">
        <v>24</v>
      </c>
      <c r="C107" s="23" t="s">
        <v>25</v>
      </c>
      <c r="D107" s="24" t="s">
        <v>264</v>
      </c>
      <c r="E107" s="23">
        <v>7.0100916E7</v>
      </c>
      <c r="F107" s="23" t="s">
        <v>185</v>
      </c>
      <c r="G107" s="23" t="s">
        <v>130</v>
      </c>
      <c r="H107" s="23" t="s">
        <v>274</v>
      </c>
      <c r="I107" s="23">
        <v>1.0</v>
      </c>
      <c r="J107" s="23"/>
      <c r="K107" s="23">
        <v>3.0</v>
      </c>
      <c r="L107" s="23">
        <f>8+4</f>
        <v>12</v>
      </c>
      <c r="M107" s="23">
        <v>3.0</v>
      </c>
      <c r="N107" s="23">
        <v>0.0</v>
      </c>
      <c r="O107" s="32">
        <f t="shared" si="23"/>
        <v>18</v>
      </c>
      <c r="P107" s="23">
        <v>0.0</v>
      </c>
      <c r="Q107" s="23"/>
      <c r="R107" s="23">
        <f t="shared" si="24"/>
        <v>25.2</v>
      </c>
      <c r="S107" s="23"/>
      <c r="T107" s="23"/>
      <c r="U107" s="24" t="s">
        <v>31</v>
      </c>
      <c r="V107" s="1"/>
      <c r="W107" s="1"/>
      <c r="X107" s="1"/>
      <c r="Y107" s="1"/>
      <c r="Z107" s="1"/>
    </row>
    <row r="108" ht="41.25" customHeight="1">
      <c r="A108" s="23">
        <v>6.0</v>
      </c>
      <c r="B108" s="23" t="s">
        <v>24</v>
      </c>
      <c r="C108" s="23" t="s">
        <v>25</v>
      </c>
      <c r="D108" s="24" t="s">
        <v>264</v>
      </c>
      <c r="E108" s="23">
        <v>7.3203564E7</v>
      </c>
      <c r="F108" s="23" t="s">
        <v>275</v>
      </c>
      <c r="G108" s="23" t="s">
        <v>276</v>
      </c>
      <c r="H108" s="23" t="s">
        <v>277</v>
      </c>
      <c r="I108" s="23">
        <v>1.0</v>
      </c>
      <c r="J108" s="23"/>
      <c r="K108" s="23">
        <v>0.0</v>
      </c>
      <c r="L108" s="23">
        <v>2.5</v>
      </c>
      <c r="M108" s="23">
        <v>7.4</v>
      </c>
      <c r="N108" s="23">
        <v>0.0</v>
      </c>
      <c r="O108" s="32">
        <f t="shared" si="23"/>
        <v>9.9</v>
      </c>
      <c r="P108" s="23">
        <v>0.0</v>
      </c>
      <c r="Q108" s="23"/>
      <c r="R108" s="23">
        <f t="shared" si="24"/>
        <v>18</v>
      </c>
      <c r="S108" s="23"/>
      <c r="T108" s="23"/>
      <c r="U108" s="24" t="s">
        <v>31</v>
      </c>
      <c r="V108" s="1"/>
      <c r="W108" s="1"/>
      <c r="X108" s="1"/>
      <c r="Y108" s="1"/>
      <c r="Z108" s="1"/>
    </row>
    <row r="109" ht="41.25" customHeight="1">
      <c r="A109" s="23">
        <v>7.0</v>
      </c>
      <c r="B109" s="23" t="s">
        <v>24</v>
      </c>
      <c r="C109" s="23" t="s">
        <v>25</v>
      </c>
      <c r="D109" s="24" t="s">
        <v>264</v>
      </c>
      <c r="E109" s="23">
        <v>4.0436252E7</v>
      </c>
      <c r="F109" s="23" t="s">
        <v>278</v>
      </c>
      <c r="G109" s="23" t="s">
        <v>279</v>
      </c>
      <c r="H109" s="23" t="s">
        <v>280</v>
      </c>
      <c r="I109" s="23">
        <v>1.0</v>
      </c>
      <c r="J109" s="23"/>
      <c r="K109" s="23">
        <v>0.0</v>
      </c>
      <c r="L109" s="23">
        <v>0.0</v>
      </c>
      <c r="M109" s="23">
        <v>5.1</v>
      </c>
      <c r="N109" s="23">
        <v>0.0</v>
      </c>
      <c r="O109" s="32">
        <f t="shared" si="23"/>
        <v>5.1</v>
      </c>
      <c r="P109" s="23">
        <v>0.0</v>
      </c>
      <c r="Q109" s="23"/>
      <c r="R109" s="23">
        <f t="shared" si="24"/>
        <v>9.9</v>
      </c>
      <c r="S109" s="23"/>
      <c r="T109" s="23"/>
      <c r="U109" s="24" t="s">
        <v>31</v>
      </c>
      <c r="V109" s="1"/>
      <c r="W109" s="1"/>
      <c r="X109" s="1"/>
      <c r="Y109" s="1"/>
      <c r="Z109" s="1"/>
    </row>
    <row r="110" ht="41.25" customHeight="1">
      <c r="A110" s="23">
        <v>8.0</v>
      </c>
      <c r="B110" s="23" t="s">
        <v>24</v>
      </c>
      <c r="C110" s="23" t="s">
        <v>25</v>
      </c>
      <c r="D110" s="24" t="s">
        <v>264</v>
      </c>
      <c r="E110" s="23">
        <v>7.1296726E7</v>
      </c>
      <c r="F110" s="23" t="s">
        <v>281</v>
      </c>
      <c r="G110" s="23" t="s">
        <v>137</v>
      </c>
      <c r="H110" s="23" t="s">
        <v>282</v>
      </c>
      <c r="I110" s="23">
        <v>1.0</v>
      </c>
      <c r="J110" s="23"/>
      <c r="K110" s="23">
        <v>0.0</v>
      </c>
      <c r="L110" s="23">
        <v>0.0</v>
      </c>
      <c r="M110" s="23">
        <v>0.0</v>
      </c>
      <c r="N110" s="23">
        <v>0.0</v>
      </c>
      <c r="O110" s="32">
        <f t="shared" si="23"/>
        <v>0</v>
      </c>
      <c r="P110" s="23">
        <v>0.0</v>
      </c>
      <c r="Q110" s="23"/>
      <c r="R110" s="23">
        <f t="shared" si="24"/>
        <v>5.1</v>
      </c>
      <c r="S110" s="23"/>
      <c r="T110" s="23"/>
      <c r="U110" s="24" t="s">
        <v>31</v>
      </c>
      <c r="V110" s="1"/>
      <c r="W110" s="1"/>
      <c r="X110" s="1"/>
      <c r="Y110" s="1"/>
      <c r="Z110" s="1"/>
    </row>
    <row r="111" ht="41.25" customHeight="1">
      <c r="A111" s="23">
        <v>9.0</v>
      </c>
      <c r="B111" s="23" t="s">
        <v>24</v>
      </c>
      <c r="C111" s="23" t="s">
        <v>25</v>
      </c>
      <c r="D111" s="24" t="s">
        <v>264</v>
      </c>
      <c r="E111" s="23">
        <v>4.3154694E7</v>
      </c>
      <c r="F111" s="23" t="s">
        <v>283</v>
      </c>
      <c r="G111" s="23" t="s">
        <v>62</v>
      </c>
      <c r="H111" s="23" t="s">
        <v>284</v>
      </c>
      <c r="I111" s="23">
        <v>1.0</v>
      </c>
      <c r="J111" s="23"/>
      <c r="K111" s="23">
        <v>0.0</v>
      </c>
      <c r="L111" s="23">
        <v>0.0</v>
      </c>
      <c r="M111" s="23">
        <f>2.4+3</f>
        <v>5.4</v>
      </c>
      <c r="N111" s="23">
        <v>0.0</v>
      </c>
      <c r="O111" s="32">
        <f t="shared" si="23"/>
        <v>5.4</v>
      </c>
      <c r="P111" s="23"/>
      <c r="Q111" s="23"/>
      <c r="R111" s="23">
        <f t="shared" si="24"/>
        <v>0</v>
      </c>
      <c r="S111" s="23"/>
      <c r="T111" s="23"/>
      <c r="U111" s="24" t="s">
        <v>31</v>
      </c>
      <c r="V111" s="1"/>
      <c r="W111" s="1"/>
      <c r="X111" s="1"/>
      <c r="Y111" s="1"/>
      <c r="Z111" s="1"/>
    </row>
    <row r="112" ht="41.25" customHeight="1">
      <c r="A112" s="23"/>
      <c r="B112" s="23" t="s">
        <v>24</v>
      </c>
      <c r="C112" s="23" t="s">
        <v>25</v>
      </c>
      <c r="D112" s="24" t="s">
        <v>264</v>
      </c>
      <c r="E112" s="23">
        <v>7.3306873E7</v>
      </c>
      <c r="F112" s="23" t="s">
        <v>130</v>
      </c>
      <c r="G112" s="23" t="s">
        <v>164</v>
      </c>
      <c r="H112" s="23" t="s">
        <v>285</v>
      </c>
      <c r="I112" s="23">
        <v>4.0</v>
      </c>
      <c r="J112" s="23"/>
      <c r="K112" s="23">
        <v>6.0</v>
      </c>
      <c r="L112" s="23">
        <v>12.0</v>
      </c>
      <c r="M112" s="23">
        <v>3.0</v>
      </c>
      <c r="N112" s="23">
        <v>0.0</v>
      </c>
      <c r="O112" s="32">
        <f t="shared" si="23"/>
        <v>21</v>
      </c>
      <c r="P112" s="23"/>
      <c r="Q112" s="23"/>
      <c r="R112" s="23"/>
      <c r="S112" s="23"/>
      <c r="T112" s="23"/>
      <c r="U112" s="24" t="s">
        <v>31</v>
      </c>
      <c r="V112" s="1"/>
      <c r="W112" s="1"/>
      <c r="X112" s="1"/>
      <c r="Y112" s="1"/>
      <c r="Z112" s="1"/>
    </row>
    <row r="113" ht="41.25" customHeight="1">
      <c r="A113" s="23">
        <v>10.0</v>
      </c>
      <c r="B113" s="23" t="s">
        <v>24</v>
      </c>
      <c r="C113" s="23" t="s">
        <v>25</v>
      </c>
      <c r="D113" s="24" t="s">
        <v>264</v>
      </c>
      <c r="E113" s="23">
        <v>7.4428507E7</v>
      </c>
      <c r="F113" s="23" t="s">
        <v>278</v>
      </c>
      <c r="G113" s="23" t="s">
        <v>286</v>
      </c>
      <c r="H113" s="23" t="s">
        <v>287</v>
      </c>
      <c r="I113" s="23">
        <v>4.0</v>
      </c>
      <c r="J113" s="23"/>
      <c r="K113" s="23">
        <v>2.0</v>
      </c>
      <c r="L113" s="23">
        <v>1.0</v>
      </c>
      <c r="M113" s="23">
        <v>0.2</v>
      </c>
      <c r="N113" s="23">
        <v>0.0</v>
      </c>
      <c r="O113" s="32">
        <f t="shared" si="23"/>
        <v>3.2</v>
      </c>
      <c r="P113" s="23">
        <f>+O113*$P$5</f>
        <v>0.48</v>
      </c>
      <c r="Q113" s="23"/>
      <c r="R113" s="23"/>
      <c r="S113" s="23"/>
      <c r="T113" s="23"/>
      <c r="U113" s="24" t="s">
        <v>31</v>
      </c>
      <c r="V113" s="1"/>
      <c r="W113" s="1"/>
      <c r="X113" s="1"/>
      <c r="Y113" s="1"/>
      <c r="Z113" s="1"/>
    </row>
    <row r="114" ht="41.25" customHeight="1">
      <c r="A114" s="23"/>
      <c r="B114" s="23" t="s">
        <v>24</v>
      </c>
      <c r="C114" s="23" t="s">
        <v>25</v>
      </c>
      <c r="D114" s="24" t="s">
        <v>264</v>
      </c>
      <c r="E114" s="23">
        <v>4.6963166E7</v>
      </c>
      <c r="F114" s="23" t="s">
        <v>257</v>
      </c>
      <c r="G114" s="23" t="s">
        <v>183</v>
      </c>
      <c r="H114" s="23" t="s">
        <v>288</v>
      </c>
      <c r="I114" s="23">
        <v>4.0</v>
      </c>
      <c r="J114" s="23"/>
      <c r="K114" s="23">
        <v>0.0</v>
      </c>
      <c r="L114" s="23">
        <v>0.5</v>
      </c>
      <c r="M114" s="23">
        <v>2.1</v>
      </c>
      <c r="N114" s="23">
        <v>0.0</v>
      </c>
      <c r="O114" s="32">
        <f t="shared" si="23"/>
        <v>2.6</v>
      </c>
      <c r="P114" s="23"/>
      <c r="Q114" s="23"/>
      <c r="R114" s="23">
        <f>+O113+P113</f>
        <v>3.68</v>
      </c>
      <c r="S114" s="23"/>
      <c r="T114" s="23"/>
      <c r="U114" s="24" t="s">
        <v>31</v>
      </c>
      <c r="V114" s="1"/>
      <c r="W114" s="1"/>
      <c r="X114" s="1"/>
      <c r="Y114" s="1"/>
      <c r="Z114" s="1"/>
    </row>
    <row r="115" ht="41.25" customHeight="1">
      <c r="A115" s="23">
        <v>11.0</v>
      </c>
      <c r="B115" s="23" t="s">
        <v>24</v>
      </c>
      <c r="C115" s="23" t="s">
        <v>25</v>
      </c>
      <c r="D115" s="24" t="s">
        <v>264</v>
      </c>
      <c r="E115" s="23">
        <v>7.1279579E7</v>
      </c>
      <c r="F115" s="23" t="s">
        <v>36</v>
      </c>
      <c r="G115" s="23" t="s">
        <v>170</v>
      </c>
      <c r="H115" s="23" t="s">
        <v>289</v>
      </c>
      <c r="I115" s="23">
        <v>4.0</v>
      </c>
      <c r="J115" s="23"/>
      <c r="K115" s="23">
        <v>0.0</v>
      </c>
      <c r="L115" s="23">
        <v>1.5</v>
      </c>
      <c r="M115" s="23">
        <v>0.0</v>
      </c>
      <c r="N115" s="23">
        <v>0.0</v>
      </c>
      <c r="O115" s="32">
        <f t="shared" si="23"/>
        <v>1.5</v>
      </c>
      <c r="P115" s="23">
        <v>0.0</v>
      </c>
      <c r="Q115" s="23"/>
      <c r="R115" s="23"/>
      <c r="S115" s="23"/>
      <c r="T115" s="23"/>
      <c r="U115" s="24" t="s">
        <v>31</v>
      </c>
      <c r="V115" s="1"/>
      <c r="W115" s="1"/>
      <c r="X115" s="1"/>
      <c r="Y115" s="1"/>
      <c r="Z115" s="1"/>
    </row>
    <row r="116" ht="41.25" customHeight="1">
      <c r="A116" s="23">
        <v>12.0</v>
      </c>
      <c r="B116" s="23" t="s">
        <v>24</v>
      </c>
      <c r="C116" s="23" t="s">
        <v>25</v>
      </c>
      <c r="D116" s="24" t="s">
        <v>264</v>
      </c>
      <c r="E116" s="23">
        <v>7.1392283E7</v>
      </c>
      <c r="F116" s="23" t="s">
        <v>290</v>
      </c>
      <c r="G116" s="23" t="s">
        <v>142</v>
      </c>
      <c r="H116" s="23" t="s">
        <v>291</v>
      </c>
      <c r="I116" s="23">
        <v>4.0</v>
      </c>
      <c r="J116" s="23"/>
      <c r="K116" s="23">
        <v>0.0</v>
      </c>
      <c r="L116" s="23">
        <v>0.0</v>
      </c>
      <c r="M116" s="23">
        <v>0.0</v>
      </c>
      <c r="N116" s="23">
        <v>0.0</v>
      </c>
      <c r="O116" s="32">
        <f t="shared" si="23"/>
        <v>0</v>
      </c>
      <c r="P116" s="23">
        <v>0.0</v>
      </c>
      <c r="Q116" s="23"/>
      <c r="R116" s="23">
        <f t="shared" ref="R116:R118" si="25">+O115+P115</f>
        <v>1.5</v>
      </c>
      <c r="S116" s="23"/>
      <c r="T116" s="23"/>
      <c r="U116" s="24" t="s">
        <v>31</v>
      </c>
      <c r="V116" s="1"/>
      <c r="W116" s="1"/>
      <c r="X116" s="1"/>
      <c r="Y116" s="1"/>
      <c r="Z116" s="1"/>
    </row>
    <row r="117" ht="41.25" customHeight="1">
      <c r="A117" s="23">
        <v>13.0</v>
      </c>
      <c r="B117" s="23" t="s">
        <v>24</v>
      </c>
      <c r="C117" s="23" t="s">
        <v>25</v>
      </c>
      <c r="D117" s="24" t="s">
        <v>264</v>
      </c>
      <c r="E117" s="23">
        <v>4.5070976E7</v>
      </c>
      <c r="F117" s="23" t="s">
        <v>292</v>
      </c>
      <c r="G117" s="23" t="s">
        <v>293</v>
      </c>
      <c r="H117" s="23" t="s">
        <v>294</v>
      </c>
      <c r="I117" s="23">
        <v>4.0</v>
      </c>
      <c r="J117" s="23"/>
      <c r="K117" s="23">
        <v>0.0</v>
      </c>
      <c r="L117" s="23">
        <v>0.0</v>
      </c>
      <c r="M117" s="23">
        <v>0.0</v>
      </c>
      <c r="N117" s="23">
        <v>0.0</v>
      </c>
      <c r="O117" s="32">
        <f t="shared" si="23"/>
        <v>0</v>
      </c>
      <c r="P117" s="23">
        <v>0.0</v>
      </c>
      <c r="Q117" s="23"/>
      <c r="R117" s="23">
        <f t="shared" si="25"/>
        <v>0</v>
      </c>
      <c r="S117" s="23"/>
      <c r="T117" s="23"/>
      <c r="U117" s="24" t="s">
        <v>31</v>
      </c>
      <c r="V117" s="1"/>
      <c r="W117" s="1"/>
      <c r="X117" s="1"/>
      <c r="Y117" s="1"/>
      <c r="Z117" s="1"/>
    </row>
    <row r="118" ht="41.25" customHeight="1">
      <c r="A118" s="23">
        <v>14.0</v>
      </c>
      <c r="B118" s="23" t="s">
        <v>24</v>
      </c>
      <c r="C118" s="23" t="s">
        <v>25</v>
      </c>
      <c r="D118" s="24" t="s">
        <v>264</v>
      </c>
      <c r="E118" s="38">
        <v>4.0750055E7</v>
      </c>
      <c r="F118" s="38" t="s">
        <v>249</v>
      </c>
      <c r="G118" s="38" t="s">
        <v>295</v>
      </c>
      <c r="H118" s="38" t="s">
        <v>296</v>
      </c>
      <c r="I118" s="38">
        <v>4.0</v>
      </c>
      <c r="J118" s="23"/>
      <c r="K118" s="23">
        <v>6.0</v>
      </c>
      <c r="L118" s="23">
        <v>3.5</v>
      </c>
      <c r="M118" s="23">
        <v>18.9</v>
      </c>
      <c r="N118" s="23">
        <v>0.0</v>
      </c>
      <c r="O118" s="32">
        <f t="shared" si="23"/>
        <v>28.4</v>
      </c>
      <c r="P118" s="23">
        <v>0.0</v>
      </c>
      <c r="Q118" s="23"/>
      <c r="R118" s="23">
        <f t="shared" si="25"/>
        <v>0</v>
      </c>
      <c r="S118" s="23"/>
      <c r="T118" s="23"/>
      <c r="U118" s="24" t="s">
        <v>297</v>
      </c>
      <c r="V118" s="1"/>
      <c r="W118" s="1"/>
      <c r="X118" s="1"/>
      <c r="Y118" s="1"/>
      <c r="Z118" s="1"/>
    </row>
    <row r="119" ht="21.75" customHeight="1">
      <c r="A119" s="35" t="s">
        <v>298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23" t="str">
        <f>+#REF!+#REF!</f>
        <v>#REF!</v>
      </c>
      <c r="S119" s="36"/>
      <c r="T119" s="36"/>
      <c r="U119" s="37"/>
      <c r="V119" s="1"/>
      <c r="W119" s="1"/>
      <c r="X119" s="1"/>
      <c r="Y119" s="1"/>
      <c r="Z119" s="1"/>
    </row>
    <row r="120" ht="15.75" customHeight="1">
      <c r="A120" s="23">
        <v>1.0</v>
      </c>
      <c r="B120" s="23" t="s">
        <v>24</v>
      </c>
      <c r="C120" s="23" t="s">
        <v>25</v>
      </c>
      <c r="D120" s="24" t="s">
        <v>298</v>
      </c>
      <c r="E120" s="23">
        <v>2.2511653E7</v>
      </c>
      <c r="F120" s="23" t="s">
        <v>299</v>
      </c>
      <c r="G120" s="23" t="s">
        <v>300</v>
      </c>
      <c r="H120" s="23" t="s">
        <v>301</v>
      </c>
      <c r="I120" s="23"/>
      <c r="J120" s="23"/>
      <c r="K120" s="23" t="s">
        <v>30</v>
      </c>
      <c r="L120" s="23" t="s">
        <v>30</v>
      </c>
      <c r="M120" s="23" t="s">
        <v>30</v>
      </c>
      <c r="N120" s="23" t="s">
        <v>30</v>
      </c>
      <c r="O120" s="23"/>
      <c r="P120" s="23">
        <f t="shared" ref="P120:P123" si="26">+O120*$P$5</f>
        <v>0</v>
      </c>
      <c r="Q120" s="23"/>
      <c r="R120" s="36"/>
      <c r="S120" s="23" t="s">
        <v>30</v>
      </c>
      <c r="T120" s="23" t="s">
        <v>30</v>
      </c>
      <c r="U120" s="24" t="s">
        <v>67</v>
      </c>
      <c r="V120" s="1"/>
      <c r="W120" s="1"/>
      <c r="X120" s="1"/>
      <c r="Y120" s="1"/>
      <c r="Z120" s="1"/>
    </row>
    <row r="121" ht="15.75" customHeight="1">
      <c r="A121" s="23">
        <v>2.0</v>
      </c>
      <c r="B121" s="23" t="s">
        <v>24</v>
      </c>
      <c r="C121" s="23" t="s">
        <v>25</v>
      </c>
      <c r="D121" s="24" t="s">
        <v>298</v>
      </c>
      <c r="E121" s="23">
        <v>4.4255761E7</v>
      </c>
      <c r="F121" s="23" t="s">
        <v>302</v>
      </c>
      <c r="G121" s="23" t="s">
        <v>303</v>
      </c>
      <c r="H121" s="23" t="s">
        <v>304</v>
      </c>
      <c r="I121" s="23"/>
      <c r="J121" s="23"/>
      <c r="K121" s="23" t="s">
        <v>30</v>
      </c>
      <c r="L121" s="23" t="s">
        <v>30</v>
      </c>
      <c r="M121" s="23" t="s">
        <v>30</v>
      </c>
      <c r="N121" s="23" t="s">
        <v>30</v>
      </c>
      <c r="O121" s="23"/>
      <c r="P121" s="23">
        <f t="shared" si="26"/>
        <v>0</v>
      </c>
      <c r="Q121" s="23"/>
      <c r="R121" s="23">
        <f t="shared" ref="R121:R123" si="27">+O120+P120</f>
        <v>0</v>
      </c>
      <c r="S121" s="23" t="s">
        <v>30</v>
      </c>
      <c r="T121" s="23" t="s">
        <v>30</v>
      </c>
      <c r="U121" s="24" t="s">
        <v>67</v>
      </c>
      <c r="V121" s="1"/>
      <c r="W121" s="1"/>
      <c r="X121" s="1"/>
      <c r="Y121" s="1"/>
      <c r="Z121" s="1"/>
    </row>
    <row r="122" ht="15.75" customHeight="1">
      <c r="A122" s="23">
        <v>3.0</v>
      </c>
      <c r="B122" s="23" t="s">
        <v>24</v>
      </c>
      <c r="C122" s="23" t="s">
        <v>25</v>
      </c>
      <c r="D122" s="24" t="s">
        <v>298</v>
      </c>
      <c r="E122" s="23">
        <v>7.138456E7</v>
      </c>
      <c r="F122" s="23" t="s">
        <v>305</v>
      </c>
      <c r="G122" s="23" t="s">
        <v>39</v>
      </c>
      <c r="H122" s="23" t="s">
        <v>306</v>
      </c>
      <c r="I122" s="23"/>
      <c r="J122" s="23"/>
      <c r="K122" s="23" t="s">
        <v>30</v>
      </c>
      <c r="L122" s="23" t="s">
        <v>30</v>
      </c>
      <c r="M122" s="23" t="s">
        <v>30</v>
      </c>
      <c r="N122" s="23" t="s">
        <v>30</v>
      </c>
      <c r="O122" s="23"/>
      <c r="P122" s="23">
        <f t="shared" si="26"/>
        <v>0</v>
      </c>
      <c r="Q122" s="23"/>
      <c r="R122" s="23">
        <f t="shared" si="27"/>
        <v>0</v>
      </c>
      <c r="S122" s="23" t="s">
        <v>30</v>
      </c>
      <c r="T122" s="23" t="s">
        <v>30</v>
      </c>
      <c r="U122" s="24" t="s">
        <v>67</v>
      </c>
      <c r="V122" s="1"/>
      <c r="W122" s="1"/>
      <c r="X122" s="1"/>
      <c r="Y122" s="1"/>
      <c r="Z122" s="1"/>
    </row>
    <row r="123" ht="15.75" customHeight="1">
      <c r="A123" s="23">
        <v>4.0</v>
      </c>
      <c r="B123" s="23" t="s">
        <v>24</v>
      </c>
      <c r="C123" s="23" t="s">
        <v>25</v>
      </c>
      <c r="D123" s="24" t="s">
        <v>298</v>
      </c>
      <c r="E123" s="23">
        <v>4.3983475E7</v>
      </c>
      <c r="F123" s="23" t="s">
        <v>257</v>
      </c>
      <c r="G123" s="23" t="s">
        <v>307</v>
      </c>
      <c r="H123" s="23" t="s">
        <v>308</v>
      </c>
      <c r="I123" s="23"/>
      <c r="J123" s="23"/>
      <c r="K123" s="23" t="s">
        <v>30</v>
      </c>
      <c r="L123" s="23" t="s">
        <v>30</v>
      </c>
      <c r="M123" s="23" t="s">
        <v>30</v>
      </c>
      <c r="N123" s="23" t="s">
        <v>30</v>
      </c>
      <c r="O123" s="23"/>
      <c r="P123" s="23">
        <f t="shared" si="26"/>
        <v>0</v>
      </c>
      <c r="Q123" s="23"/>
      <c r="R123" s="23">
        <f t="shared" si="27"/>
        <v>0</v>
      </c>
      <c r="S123" s="23" t="s">
        <v>30</v>
      </c>
      <c r="T123" s="23" t="s">
        <v>30</v>
      </c>
      <c r="U123" s="24" t="s">
        <v>67</v>
      </c>
      <c r="V123" s="1"/>
      <c r="W123" s="1"/>
      <c r="X123" s="1"/>
      <c r="Y123" s="1"/>
      <c r="Z123" s="1"/>
    </row>
    <row r="124" ht="21.0" customHeight="1">
      <c r="A124" s="35" t="s">
        <v>309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23" t="str">
        <f>+#REF!+#REF!</f>
        <v>#REF!</v>
      </c>
      <c r="S124" s="36"/>
      <c r="T124" s="36"/>
      <c r="U124" s="37"/>
      <c r="V124" s="1"/>
      <c r="W124" s="1"/>
      <c r="X124" s="1"/>
      <c r="Y124" s="1"/>
      <c r="Z124" s="1"/>
    </row>
    <row r="125" ht="15.75" customHeight="1">
      <c r="A125" s="23">
        <v>1.0</v>
      </c>
      <c r="B125" s="23" t="s">
        <v>24</v>
      </c>
      <c r="C125" s="23" t="s">
        <v>25</v>
      </c>
      <c r="D125" s="24" t="s">
        <v>310</v>
      </c>
      <c r="E125" s="23">
        <v>3.2612932E7</v>
      </c>
      <c r="F125" s="23" t="s">
        <v>93</v>
      </c>
      <c r="G125" s="23" t="s">
        <v>137</v>
      </c>
      <c r="H125" s="23" t="s">
        <v>311</v>
      </c>
      <c r="I125" s="23">
        <v>5.0</v>
      </c>
      <c r="J125" s="23"/>
      <c r="K125" s="23">
        <v>4.0</v>
      </c>
      <c r="L125" s="23">
        <v>5.0</v>
      </c>
      <c r="M125" s="23">
        <v>26.0</v>
      </c>
      <c r="N125" s="23">
        <v>3.0</v>
      </c>
      <c r="O125" s="23">
        <f>SUM(K125:N125)</f>
        <v>38</v>
      </c>
      <c r="P125" s="23">
        <f>+O125*$P$5</f>
        <v>5.7</v>
      </c>
      <c r="Q125" s="23"/>
      <c r="R125" s="36"/>
      <c r="S125" s="23" t="s">
        <v>30</v>
      </c>
      <c r="T125" s="23" t="s">
        <v>30</v>
      </c>
      <c r="U125" s="24" t="s">
        <v>31</v>
      </c>
      <c r="V125" s="1"/>
      <c r="W125" s="1"/>
      <c r="X125" s="1"/>
      <c r="Y125" s="1"/>
      <c r="Z125" s="1"/>
    </row>
    <row r="126" ht="21.0" customHeight="1">
      <c r="A126" s="35" t="s">
        <v>312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23" t="str">
        <f>+#REF!+#REF!</f>
        <v>#REF!</v>
      </c>
      <c r="S126" s="36"/>
      <c r="T126" s="36"/>
      <c r="U126" s="37"/>
      <c r="V126" s="1"/>
      <c r="W126" s="1"/>
      <c r="X126" s="1"/>
      <c r="Y126" s="1"/>
      <c r="Z126" s="1"/>
    </row>
    <row r="127" ht="15.75" customHeight="1">
      <c r="A127" s="1">
        <v>1.0</v>
      </c>
      <c r="B127" s="23" t="s">
        <v>24</v>
      </c>
      <c r="C127" s="23" t="s">
        <v>25</v>
      </c>
      <c r="D127" s="24" t="s">
        <v>313</v>
      </c>
      <c r="E127" s="1">
        <v>4.5174365E7</v>
      </c>
      <c r="F127" s="39" t="s">
        <v>121</v>
      </c>
      <c r="G127" s="39" t="s">
        <v>60</v>
      </c>
      <c r="H127" s="39" t="s">
        <v>314</v>
      </c>
      <c r="I127" s="23"/>
      <c r="J127" s="23"/>
      <c r="K127" s="23">
        <v>3.0</v>
      </c>
      <c r="L127" s="23">
        <v>3.0</v>
      </c>
      <c r="M127" s="23" t="s">
        <v>30</v>
      </c>
      <c r="N127" s="23" t="s">
        <v>30</v>
      </c>
      <c r="O127" s="23">
        <f>SUM(K127:N127)</f>
        <v>6</v>
      </c>
      <c r="P127" s="23">
        <v>0.0</v>
      </c>
      <c r="Q127" s="23"/>
      <c r="R127" s="34">
        <f t="shared" ref="R127:R128" si="28">SUM(O127:Q127)</f>
        <v>6</v>
      </c>
      <c r="S127" s="23" t="s">
        <v>30</v>
      </c>
      <c r="T127" s="23" t="s">
        <v>30</v>
      </c>
      <c r="U127" s="23" t="s">
        <v>31</v>
      </c>
      <c r="V127" s="1"/>
      <c r="W127" s="1"/>
      <c r="X127" s="1"/>
      <c r="Y127" s="1"/>
      <c r="Z127" s="1"/>
    </row>
    <row r="128" ht="15.75" customHeight="1">
      <c r="A128" s="23">
        <v>1.0</v>
      </c>
      <c r="B128" s="23" t="s">
        <v>24</v>
      </c>
      <c r="C128" s="23" t="s">
        <v>25</v>
      </c>
      <c r="D128" s="24" t="s">
        <v>313</v>
      </c>
      <c r="E128" s="23">
        <v>7.1398082E7</v>
      </c>
      <c r="F128" s="23" t="s">
        <v>315</v>
      </c>
      <c r="G128" s="23" t="s">
        <v>150</v>
      </c>
      <c r="H128" s="23" t="s">
        <v>316</v>
      </c>
      <c r="I128" s="23"/>
      <c r="J128" s="23"/>
      <c r="K128" s="23" t="s">
        <v>30</v>
      </c>
      <c r="L128" s="23" t="s">
        <v>30</v>
      </c>
      <c r="M128" s="23" t="s">
        <v>30</v>
      </c>
      <c r="N128" s="23" t="s">
        <v>30</v>
      </c>
      <c r="O128" s="23"/>
      <c r="P128" s="23">
        <f>+O128*$P$5</f>
        <v>0</v>
      </c>
      <c r="Q128" s="23"/>
      <c r="R128" s="34">
        <f t="shared" si="28"/>
        <v>0</v>
      </c>
      <c r="S128" s="23" t="s">
        <v>30</v>
      </c>
      <c r="T128" s="23" t="s">
        <v>30</v>
      </c>
      <c r="U128" s="24" t="s">
        <v>67</v>
      </c>
      <c r="V128" s="1"/>
      <c r="W128" s="1"/>
      <c r="X128" s="1"/>
      <c r="Y128" s="1"/>
      <c r="Z128" s="1"/>
    </row>
    <row r="129" ht="15.75" customHeight="1">
      <c r="A129" s="40" t="s">
        <v>317</v>
      </c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2"/>
    </row>
    <row r="130" ht="15.75" customHeight="1">
      <c r="A130" s="23">
        <v>1.0</v>
      </c>
      <c r="B130" s="23" t="s">
        <v>24</v>
      </c>
      <c r="C130" s="23" t="s">
        <v>25</v>
      </c>
      <c r="D130" s="24" t="s">
        <v>318</v>
      </c>
      <c r="E130" s="1">
        <v>7.1388969E7</v>
      </c>
      <c r="F130" s="23" t="s">
        <v>319</v>
      </c>
      <c r="G130" s="23" t="s">
        <v>320</v>
      </c>
      <c r="H130" s="23" t="s">
        <v>321</v>
      </c>
      <c r="I130" s="23"/>
      <c r="J130" s="23" t="s">
        <v>317</v>
      </c>
      <c r="K130" s="23" t="s">
        <v>30</v>
      </c>
      <c r="L130" s="23" t="s">
        <v>30</v>
      </c>
      <c r="M130" s="23" t="s">
        <v>30</v>
      </c>
      <c r="N130" s="23" t="s">
        <v>30</v>
      </c>
      <c r="O130" s="23"/>
      <c r="P130" s="23">
        <f t="shared" ref="P130:P133" si="29">+O130*$P$5</f>
        <v>0</v>
      </c>
      <c r="Q130" s="23"/>
      <c r="R130" s="43"/>
      <c r="S130" s="23"/>
      <c r="T130" s="23"/>
      <c r="U130" s="24" t="s">
        <v>67</v>
      </c>
      <c r="V130" s="1"/>
      <c r="W130" s="1"/>
      <c r="X130" s="1"/>
      <c r="Y130" s="1"/>
      <c r="Z130" s="1"/>
    </row>
    <row r="131" ht="15.75" customHeight="1">
      <c r="A131" s="23">
        <v>2.0</v>
      </c>
      <c r="B131" s="23" t="s">
        <v>24</v>
      </c>
      <c r="C131" s="23" t="s">
        <v>25</v>
      </c>
      <c r="D131" s="24" t="s">
        <v>318</v>
      </c>
      <c r="E131" s="23">
        <v>7.1403502E7</v>
      </c>
      <c r="F131" s="23" t="s">
        <v>33</v>
      </c>
      <c r="G131" s="23" t="s">
        <v>322</v>
      </c>
      <c r="H131" s="23" t="s">
        <v>323</v>
      </c>
      <c r="I131" s="23"/>
      <c r="J131" s="23" t="s">
        <v>317</v>
      </c>
      <c r="K131" s="23" t="s">
        <v>30</v>
      </c>
      <c r="L131" s="23" t="s">
        <v>30</v>
      </c>
      <c r="M131" s="23" t="s">
        <v>30</v>
      </c>
      <c r="N131" s="23" t="s">
        <v>30</v>
      </c>
      <c r="O131" s="23"/>
      <c r="P131" s="23">
        <f t="shared" si="29"/>
        <v>0</v>
      </c>
      <c r="Q131" s="23"/>
      <c r="R131" s="23"/>
      <c r="S131" s="23"/>
      <c r="T131" s="23"/>
      <c r="U131" s="24" t="s">
        <v>67</v>
      </c>
      <c r="V131" s="1"/>
      <c r="W131" s="1"/>
      <c r="X131" s="1"/>
      <c r="Y131" s="1"/>
      <c r="Z131" s="1"/>
    </row>
    <row r="132" ht="15.75" customHeight="1">
      <c r="A132" s="23">
        <v>3.0</v>
      </c>
      <c r="B132" s="23" t="s">
        <v>24</v>
      </c>
      <c r="C132" s="23" t="s">
        <v>25</v>
      </c>
      <c r="D132" s="24" t="s">
        <v>318</v>
      </c>
      <c r="E132" s="23">
        <v>7.5745058E7</v>
      </c>
      <c r="F132" s="23" t="s">
        <v>38</v>
      </c>
      <c r="G132" s="23" t="s">
        <v>150</v>
      </c>
      <c r="H132" s="23" t="s">
        <v>324</v>
      </c>
      <c r="I132" s="23"/>
      <c r="J132" s="23" t="s">
        <v>317</v>
      </c>
      <c r="K132" s="23" t="s">
        <v>30</v>
      </c>
      <c r="L132" s="23" t="s">
        <v>30</v>
      </c>
      <c r="M132" s="23" t="s">
        <v>30</v>
      </c>
      <c r="N132" s="23" t="s">
        <v>30</v>
      </c>
      <c r="O132" s="23"/>
      <c r="P132" s="23">
        <f t="shared" si="29"/>
        <v>0</v>
      </c>
      <c r="Q132" s="23"/>
      <c r="R132" s="23"/>
      <c r="S132" s="23"/>
      <c r="T132" s="23"/>
      <c r="U132" s="24" t="s">
        <v>67</v>
      </c>
      <c r="V132" s="1"/>
      <c r="W132" s="1"/>
      <c r="X132" s="1"/>
      <c r="Y132" s="1"/>
      <c r="Z132" s="1"/>
    </row>
    <row r="133" ht="34.5" customHeight="1">
      <c r="A133" s="23">
        <v>4.0</v>
      </c>
      <c r="B133" s="23" t="s">
        <v>24</v>
      </c>
      <c r="C133" s="23" t="s">
        <v>25</v>
      </c>
      <c r="D133" s="24" t="s">
        <v>318</v>
      </c>
      <c r="E133" s="23">
        <v>4.6056129E7</v>
      </c>
      <c r="F133" s="23" t="s">
        <v>325</v>
      </c>
      <c r="G133" s="23" t="s">
        <v>326</v>
      </c>
      <c r="H133" s="23" t="s">
        <v>327</v>
      </c>
      <c r="I133" s="23"/>
      <c r="J133" s="23" t="s">
        <v>317</v>
      </c>
      <c r="K133" s="23" t="s">
        <v>30</v>
      </c>
      <c r="L133" s="23" t="s">
        <v>30</v>
      </c>
      <c r="M133" s="23" t="s">
        <v>30</v>
      </c>
      <c r="N133" s="23" t="s">
        <v>30</v>
      </c>
      <c r="O133" s="23"/>
      <c r="P133" s="23">
        <f t="shared" si="29"/>
        <v>0</v>
      </c>
      <c r="Q133" s="23"/>
      <c r="R133" s="23"/>
      <c r="S133" s="23"/>
      <c r="T133" s="23"/>
      <c r="U133" s="24" t="s">
        <v>67</v>
      </c>
      <c r="V133" s="1"/>
      <c r="W133" s="1"/>
      <c r="X133" s="1"/>
      <c r="Y133" s="1"/>
      <c r="Z133" s="1"/>
    </row>
    <row r="134" ht="15.75" customHeight="1">
      <c r="A134" s="43" t="s">
        <v>328</v>
      </c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23"/>
      <c r="S134" s="43"/>
      <c r="T134" s="43"/>
      <c r="U134" s="43"/>
      <c r="V134" s="44"/>
      <c r="W134" s="44"/>
      <c r="X134" s="44"/>
      <c r="Y134" s="44"/>
      <c r="Z134" s="44"/>
    </row>
    <row r="135" ht="15.75" customHeight="1">
      <c r="A135" s="24">
        <v>1.0</v>
      </c>
      <c r="B135" s="24" t="s">
        <v>24</v>
      </c>
      <c r="C135" s="24" t="s">
        <v>25</v>
      </c>
      <c r="D135" s="24"/>
      <c r="E135" s="24">
        <v>7.0577824E7</v>
      </c>
      <c r="F135" s="24" t="s">
        <v>68</v>
      </c>
      <c r="G135" s="24" t="s">
        <v>59</v>
      </c>
      <c r="H135" s="24" t="s">
        <v>314</v>
      </c>
      <c r="I135" s="24"/>
      <c r="J135" s="24" t="s">
        <v>329</v>
      </c>
      <c r="K135" s="24"/>
      <c r="L135" s="24"/>
      <c r="M135" s="24"/>
      <c r="N135" s="24"/>
      <c r="O135" s="24"/>
      <c r="P135" s="24"/>
      <c r="Q135" s="24"/>
      <c r="R135" s="45"/>
      <c r="S135" s="24"/>
      <c r="T135" s="24"/>
      <c r="U135" s="24" t="s">
        <v>330</v>
      </c>
      <c r="V135" s="26"/>
      <c r="W135" s="26"/>
      <c r="X135" s="26"/>
      <c r="Y135" s="26"/>
      <c r="Z135" s="26"/>
    </row>
    <row r="136" ht="15.75" customHeight="1">
      <c r="A136" s="24">
        <v>3.0</v>
      </c>
      <c r="B136" s="24" t="s">
        <v>24</v>
      </c>
      <c r="C136" s="24" t="s">
        <v>25</v>
      </c>
      <c r="D136" s="24"/>
      <c r="E136" s="24">
        <v>7.3271891E7</v>
      </c>
      <c r="F136" s="24" t="s">
        <v>331</v>
      </c>
      <c r="G136" s="24" t="s">
        <v>214</v>
      </c>
      <c r="H136" s="24" t="s">
        <v>332</v>
      </c>
      <c r="I136" s="24"/>
      <c r="J136" s="24" t="s">
        <v>329</v>
      </c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 t="s">
        <v>330</v>
      </c>
      <c r="V136" s="26"/>
      <c r="W136" s="26"/>
      <c r="X136" s="26"/>
      <c r="Y136" s="26"/>
      <c r="Z136" s="26"/>
    </row>
    <row r="137" ht="15.75" customHeight="1">
      <c r="A137" s="24">
        <v>4.0</v>
      </c>
      <c r="B137" s="24" t="s">
        <v>24</v>
      </c>
      <c r="C137" s="24" t="s">
        <v>25</v>
      </c>
      <c r="D137" s="24"/>
      <c r="E137" s="24">
        <v>7.1384558E7</v>
      </c>
      <c r="F137" s="24" t="s">
        <v>333</v>
      </c>
      <c r="G137" s="24" t="s">
        <v>334</v>
      </c>
      <c r="H137" s="24" t="s">
        <v>335</v>
      </c>
      <c r="I137" s="24"/>
      <c r="J137" s="24" t="s">
        <v>329</v>
      </c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 t="s">
        <v>330</v>
      </c>
      <c r="V137" s="26"/>
      <c r="W137" s="26"/>
      <c r="X137" s="26"/>
      <c r="Y137" s="26"/>
      <c r="Z137" s="26"/>
    </row>
    <row r="138" ht="15.75" customHeight="1">
      <c r="A138" s="24">
        <v>5.0</v>
      </c>
      <c r="B138" s="24" t="s">
        <v>24</v>
      </c>
      <c r="C138" s="24" t="s">
        <v>25</v>
      </c>
      <c r="D138" s="24"/>
      <c r="E138" s="24">
        <v>7.1386569E7</v>
      </c>
      <c r="F138" s="24" t="s">
        <v>336</v>
      </c>
      <c r="G138" s="24" t="s">
        <v>167</v>
      </c>
      <c r="H138" s="24" t="s">
        <v>337</v>
      </c>
      <c r="I138" s="24"/>
      <c r="J138" s="24" t="s">
        <v>329</v>
      </c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 t="s">
        <v>330</v>
      </c>
      <c r="V138" s="26"/>
      <c r="W138" s="26"/>
      <c r="X138" s="26"/>
      <c r="Y138" s="26"/>
      <c r="Z138" s="26"/>
    </row>
    <row r="139" ht="15.75" customHeight="1">
      <c r="A139" s="24">
        <v>7.0</v>
      </c>
      <c r="B139" s="24" t="s">
        <v>24</v>
      </c>
      <c r="C139" s="24" t="s">
        <v>25</v>
      </c>
      <c r="D139" s="24"/>
      <c r="E139" s="24">
        <v>4.5743606E7</v>
      </c>
      <c r="F139" s="24" t="s">
        <v>62</v>
      </c>
      <c r="G139" s="24" t="s">
        <v>182</v>
      </c>
      <c r="H139" s="24" t="s">
        <v>338</v>
      </c>
      <c r="I139" s="24"/>
      <c r="J139" s="24" t="s">
        <v>329</v>
      </c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 t="s">
        <v>330</v>
      </c>
      <c r="V139" s="26"/>
      <c r="W139" s="26"/>
      <c r="X139" s="26"/>
      <c r="Y139" s="26"/>
      <c r="Z139" s="26"/>
    </row>
    <row r="140" ht="15.75" customHeight="1">
      <c r="A140" s="24">
        <v>8.0</v>
      </c>
      <c r="B140" s="24" t="s">
        <v>24</v>
      </c>
      <c r="C140" s="24" t="s">
        <v>25</v>
      </c>
      <c r="D140" s="24"/>
      <c r="E140" s="24">
        <v>4.7456615E7</v>
      </c>
      <c r="F140" s="24" t="s">
        <v>290</v>
      </c>
      <c r="G140" s="24" t="s">
        <v>339</v>
      </c>
      <c r="H140" s="24" t="s">
        <v>340</v>
      </c>
      <c r="I140" s="24"/>
      <c r="J140" s="24" t="s">
        <v>329</v>
      </c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 t="s">
        <v>330</v>
      </c>
      <c r="V140" s="26"/>
      <c r="W140" s="26"/>
      <c r="X140" s="26"/>
      <c r="Y140" s="26"/>
      <c r="Z140" s="26"/>
    </row>
    <row r="141" ht="15.75" customHeight="1">
      <c r="A141" s="24">
        <v>10.0</v>
      </c>
      <c r="B141" s="24" t="s">
        <v>24</v>
      </c>
      <c r="C141" s="24" t="s">
        <v>25</v>
      </c>
      <c r="D141" s="24"/>
      <c r="E141" s="24">
        <v>4.8420333E7</v>
      </c>
      <c r="F141" s="24" t="s">
        <v>341</v>
      </c>
      <c r="G141" s="24" t="s">
        <v>342</v>
      </c>
      <c r="H141" s="24" t="s">
        <v>343</v>
      </c>
      <c r="I141" s="24"/>
      <c r="J141" s="24" t="s">
        <v>329</v>
      </c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 t="s">
        <v>330</v>
      </c>
      <c r="V141" s="26"/>
      <c r="W141" s="26"/>
      <c r="X141" s="26"/>
      <c r="Y141" s="26"/>
      <c r="Z141" s="26"/>
    </row>
    <row r="142" ht="15.75" customHeight="1">
      <c r="A142" s="24">
        <v>12.0</v>
      </c>
      <c r="B142" s="24" t="s">
        <v>24</v>
      </c>
      <c r="C142" s="24" t="s">
        <v>25</v>
      </c>
      <c r="D142" s="24"/>
      <c r="E142" s="24">
        <v>7.1278214E7</v>
      </c>
      <c r="F142" s="24" t="s">
        <v>344</v>
      </c>
      <c r="G142" s="24" t="s">
        <v>345</v>
      </c>
      <c r="H142" s="24" t="s">
        <v>346</v>
      </c>
      <c r="I142" s="24"/>
      <c r="J142" s="24" t="s">
        <v>329</v>
      </c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 t="s">
        <v>330</v>
      </c>
      <c r="V142" s="26"/>
      <c r="W142" s="26"/>
      <c r="X142" s="26"/>
      <c r="Y142" s="26"/>
      <c r="Z142" s="26"/>
    </row>
    <row r="143" ht="15.75" customHeight="1">
      <c r="A143" s="24">
        <v>13.0</v>
      </c>
      <c r="B143" s="24" t="s">
        <v>24</v>
      </c>
      <c r="C143" s="24" t="s">
        <v>25</v>
      </c>
      <c r="D143" s="24"/>
      <c r="E143" s="24">
        <v>7.0492826E7</v>
      </c>
      <c r="F143" s="24" t="s">
        <v>347</v>
      </c>
      <c r="G143" s="24" t="s">
        <v>86</v>
      </c>
      <c r="H143" s="24" t="s">
        <v>348</v>
      </c>
      <c r="I143" s="24"/>
      <c r="J143" s="24" t="s">
        <v>329</v>
      </c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 t="s">
        <v>330</v>
      </c>
      <c r="V143" s="26"/>
      <c r="W143" s="26"/>
      <c r="X143" s="26"/>
      <c r="Y143" s="26"/>
      <c r="Z143" s="26"/>
    </row>
    <row r="144" ht="15.75" customHeight="1">
      <c r="A144" s="24">
        <v>14.0</v>
      </c>
      <c r="B144" s="24" t="s">
        <v>24</v>
      </c>
      <c r="C144" s="24" t="s">
        <v>25</v>
      </c>
      <c r="D144" s="24"/>
      <c r="E144" s="24">
        <v>3.1828793E7</v>
      </c>
      <c r="F144" s="24" t="s">
        <v>192</v>
      </c>
      <c r="G144" s="24" t="s">
        <v>349</v>
      </c>
      <c r="H144" s="24" t="s">
        <v>255</v>
      </c>
      <c r="I144" s="24"/>
      <c r="J144" s="24" t="s">
        <v>329</v>
      </c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 t="s">
        <v>330</v>
      </c>
      <c r="V144" s="26"/>
      <c r="W144" s="26"/>
      <c r="X144" s="26"/>
      <c r="Y144" s="26"/>
      <c r="Z144" s="26"/>
    </row>
    <row r="145" ht="15.75" customHeight="1">
      <c r="A145" s="24">
        <v>15.0</v>
      </c>
      <c r="B145" s="24" t="s">
        <v>24</v>
      </c>
      <c r="C145" s="24" t="s">
        <v>25</v>
      </c>
      <c r="D145" s="24"/>
      <c r="E145" s="24">
        <v>4.3263093E7</v>
      </c>
      <c r="F145" s="24" t="s">
        <v>257</v>
      </c>
      <c r="G145" s="24" t="s">
        <v>185</v>
      </c>
      <c r="H145" s="24" t="s">
        <v>350</v>
      </c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 t="s">
        <v>351</v>
      </c>
      <c r="V145" s="26"/>
      <c r="W145" s="26"/>
      <c r="X145" s="26"/>
      <c r="Y145" s="26"/>
      <c r="Z145" s="26"/>
    </row>
    <row r="146" ht="15.75" customHeight="1">
      <c r="A146" s="24">
        <v>16.0</v>
      </c>
      <c r="B146" s="24" t="s">
        <v>24</v>
      </c>
      <c r="C146" s="24" t="s">
        <v>25</v>
      </c>
      <c r="D146" s="24"/>
      <c r="E146" s="24">
        <v>4.635386E7</v>
      </c>
      <c r="F146" s="24" t="s">
        <v>41</v>
      </c>
      <c r="G146" s="24" t="s">
        <v>45</v>
      </c>
      <c r="H146" s="24" t="s">
        <v>352</v>
      </c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 t="s">
        <v>351</v>
      </c>
      <c r="V146" s="26"/>
      <c r="W146" s="26"/>
      <c r="X146" s="26"/>
      <c r="Y146" s="26"/>
      <c r="Z146" s="26"/>
    </row>
    <row r="147" ht="15.75" customHeight="1">
      <c r="A147" s="24">
        <v>17.0</v>
      </c>
      <c r="B147" s="24" t="s">
        <v>24</v>
      </c>
      <c r="C147" s="24" t="s">
        <v>25</v>
      </c>
      <c r="D147" s="24"/>
      <c r="E147" s="24">
        <v>7.0522427E7</v>
      </c>
      <c r="F147" s="24" t="s">
        <v>353</v>
      </c>
      <c r="G147" s="24" t="s">
        <v>68</v>
      </c>
      <c r="H147" s="24" t="s">
        <v>354</v>
      </c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 t="s">
        <v>351</v>
      </c>
      <c r="V147" s="26"/>
      <c r="W147" s="26"/>
      <c r="X147" s="26"/>
      <c r="Y147" s="26"/>
      <c r="Z147" s="26"/>
    </row>
    <row r="148" ht="15.75" customHeight="1">
      <c r="A148" s="24">
        <v>18.0</v>
      </c>
      <c r="B148" s="24" t="s">
        <v>24</v>
      </c>
      <c r="C148" s="24" t="s">
        <v>25</v>
      </c>
      <c r="D148" s="24"/>
      <c r="E148" s="24">
        <v>7.1976189E7</v>
      </c>
      <c r="F148" s="24" t="s">
        <v>355</v>
      </c>
      <c r="G148" s="24" t="s">
        <v>356</v>
      </c>
      <c r="H148" s="24" t="s">
        <v>357</v>
      </c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 t="s">
        <v>351</v>
      </c>
      <c r="V148" s="26"/>
      <c r="W148" s="26"/>
      <c r="X148" s="26"/>
      <c r="Y148" s="26"/>
      <c r="Z148" s="26"/>
    </row>
    <row r="149" ht="15.75" customHeight="1">
      <c r="A149" s="24">
        <v>19.0</v>
      </c>
      <c r="B149" s="24" t="s">
        <v>24</v>
      </c>
      <c r="C149" s="24" t="s">
        <v>25</v>
      </c>
      <c r="D149" s="24"/>
      <c r="E149" s="24">
        <v>4.5385007E7</v>
      </c>
      <c r="F149" s="24" t="s">
        <v>358</v>
      </c>
      <c r="G149" s="24" t="s">
        <v>137</v>
      </c>
      <c r="H149" s="24" t="s">
        <v>359</v>
      </c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 t="s">
        <v>351</v>
      </c>
      <c r="V149" s="26"/>
      <c r="W149" s="26"/>
      <c r="X149" s="26"/>
      <c r="Y149" s="26"/>
      <c r="Z149" s="26"/>
    </row>
    <row r="150" ht="15.75" customHeight="1">
      <c r="A150" s="24"/>
      <c r="B150" s="24" t="s">
        <v>24</v>
      </c>
      <c r="C150" s="24" t="s">
        <v>25</v>
      </c>
      <c r="D150" s="24"/>
      <c r="E150" s="24">
        <v>4.2386574E7</v>
      </c>
      <c r="F150" s="24" t="s">
        <v>344</v>
      </c>
      <c r="G150" s="24" t="s">
        <v>150</v>
      </c>
      <c r="H150" s="24" t="s">
        <v>360</v>
      </c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 t="s">
        <v>351</v>
      </c>
      <c r="V150" s="26"/>
      <c r="W150" s="26"/>
      <c r="X150" s="26"/>
      <c r="Y150" s="26"/>
      <c r="Z150" s="26"/>
    </row>
    <row r="151" ht="15.75" customHeight="1">
      <c r="A151" s="24"/>
      <c r="B151" s="24" t="s">
        <v>24</v>
      </c>
      <c r="C151" s="24" t="s">
        <v>25</v>
      </c>
      <c r="D151" s="24"/>
      <c r="E151" s="24">
        <v>4.4116042E7</v>
      </c>
      <c r="F151" s="24" t="s">
        <v>361</v>
      </c>
      <c r="G151" s="24" t="s">
        <v>45</v>
      </c>
      <c r="H151" s="24" t="s">
        <v>362</v>
      </c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 t="s">
        <v>351</v>
      </c>
      <c r="V151" s="26"/>
      <c r="W151" s="26"/>
      <c r="X151" s="26"/>
      <c r="Y151" s="26"/>
      <c r="Z151" s="26"/>
    </row>
    <row r="152" ht="15.75" customHeight="1">
      <c r="A152" s="24"/>
      <c r="B152" s="24" t="s">
        <v>24</v>
      </c>
      <c r="C152" s="24" t="s">
        <v>25</v>
      </c>
      <c r="D152" s="24"/>
      <c r="E152" s="24">
        <v>7.3269461E7</v>
      </c>
      <c r="F152" s="24" t="s">
        <v>62</v>
      </c>
      <c r="G152" s="24" t="s">
        <v>39</v>
      </c>
      <c r="H152" s="24" t="s">
        <v>363</v>
      </c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 t="s">
        <v>351</v>
      </c>
      <c r="V152" s="26"/>
      <c r="W152" s="26"/>
      <c r="X152" s="26"/>
      <c r="Y152" s="26"/>
      <c r="Z152" s="26"/>
    </row>
    <row r="153" ht="15.75" customHeight="1">
      <c r="A153" s="24"/>
      <c r="B153" s="24" t="s">
        <v>24</v>
      </c>
      <c r="C153" s="24" t="s">
        <v>25</v>
      </c>
      <c r="D153" s="24"/>
      <c r="E153" s="24">
        <v>3.2284719E7</v>
      </c>
      <c r="F153" s="24" t="s">
        <v>282</v>
      </c>
      <c r="G153" s="24" t="s">
        <v>278</v>
      </c>
      <c r="H153" s="24" t="s">
        <v>364</v>
      </c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 t="s">
        <v>351</v>
      </c>
      <c r="V153" s="26"/>
      <c r="W153" s="26"/>
      <c r="X153" s="26"/>
      <c r="Y153" s="26"/>
      <c r="Z153" s="26"/>
    </row>
    <row r="154" ht="15.75" customHeight="1">
      <c r="A154" s="24"/>
      <c r="B154" s="24" t="s">
        <v>24</v>
      </c>
      <c r="C154" s="24" t="s">
        <v>25</v>
      </c>
      <c r="D154" s="24"/>
      <c r="E154" s="24">
        <v>7.4458147E7</v>
      </c>
      <c r="F154" s="24" t="s">
        <v>365</v>
      </c>
      <c r="G154" s="24" t="s">
        <v>77</v>
      </c>
      <c r="H154" s="24" t="s">
        <v>366</v>
      </c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 t="s">
        <v>351</v>
      </c>
      <c r="V154" s="26"/>
      <c r="W154" s="26"/>
      <c r="X154" s="26"/>
      <c r="Y154" s="26"/>
      <c r="Z154" s="26"/>
    </row>
    <row r="155" ht="15.75" customHeight="1">
      <c r="A155" s="24"/>
      <c r="B155" s="24" t="s">
        <v>24</v>
      </c>
      <c r="C155" s="24" t="s">
        <v>25</v>
      </c>
      <c r="D155" s="24"/>
      <c r="E155" s="24">
        <v>2.3096516E7</v>
      </c>
      <c r="F155" s="24" t="s">
        <v>367</v>
      </c>
      <c r="G155" s="24" t="s">
        <v>33</v>
      </c>
      <c r="H155" s="24" t="s">
        <v>368</v>
      </c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 t="s">
        <v>351</v>
      </c>
      <c r="V155" s="26"/>
      <c r="W155" s="26"/>
      <c r="X155" s="26"/>
      <c r="Y155" s="26"/>
      <c r="Z155" s="26"/>
    </row>
    <row r="156" ht="15.75" customHeight="1">
      <c r="A156" s="24"/>
      <c r="B156" s="24" t="s">
        <v>24</v>
      </c>
      <c r="C156" s="24" t="s">
        <v>25</v>
      </c>
      <c r="D156" s="24"/>
      <c r="E156" s="24">
        <v>4.002412E7</v>
      </c>
      <c r="F156" s="24" t="s">
        <v>257</v>
      </c>
      <c r="G156" s="24" t="s">
        <v>154</v>
      </c>
      <c r="H156" s="24" t="s">
        <v>369</v>
      </c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 t="s">
        <v>351</v>
      </c>
      <c r="V156" s="26"/>
      <c r="W156" s="26"/>
      <c r="X156" s="26"/>
      <c r="Y156" s="26"/>
      <c r="Z156" s="26"/>
    </row>
    <row r="157" ht="15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ht="15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ht="15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ht="15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ht="15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ht="15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ht="15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ht="15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ht="15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ht="15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ht="15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ht="15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ht="15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ht="15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ht="15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ht="15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ht="15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ht="15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ht="15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ht="15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ht="15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ht="15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ht="15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ht="15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ht="15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ht="15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ht="15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ht="15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ht="15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ht="15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ht="15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ht="15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ht="15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ht="15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ht="15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ht="15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ht="15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ht="15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ht="15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ht="15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ht="15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ht="15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ht="15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ht="15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ht="15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ht="15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1"/>
      <c r="W202" s="1"/>
      <c r="X202" s="1"/>
      <c r="Y202" s="1"/>
      <c r="Z202" s="1"/>
    </row>
    <row r="203" ht="15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1"/>
      <c r="W203" s="1"/>
      <c r="X203" s="1"/>
      <c r="Y203" s="1"/>
      <c r="Z203" s="1"/>
    </row>
    <row r="204" ht="15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1"/>
      <c r="W204" s="1"/>
      <c r="X204" s="1"/>
      <c r="Y204" s="1"/>
      <c r="Z204" s="1"/>
    </row>
    <row r="205" ht="15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1"/>
      <c r="W205" s="1"/>
      <c r="X205" s="1"/>
      <c r="Y205" s="1"/>
      <c r="Z205" s="1"/>
    </row>
    <row r="206" ht="15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6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$A$3:$U$156"/>
  <mergeCells count="13">
    <mergeCell ref="A22:U22"/>
    <mergeCell ref="A27:U27"/>
    <mergeCell ref="A41:U41"/>
    <mergeCell ref="A48:U48"/>
    <mergeCell ref="A60:U60"/>
    <mergeCell ref="A83:U83"/>
    <mergeCell ref="K2:N2"/>
    <mergeCell ref="P2:Q2"/>
    <mergeCell ref="K3:K5"/>
    <mergeCell ref="L3:L5"/>
    <mergeCell ref="M3:M5"/>
    <mergeCell ref="N3:N5"/>
    <mergeCell ref="A6:U6"/>
  </mergeCell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2025-03-01T15:48:24Z</dcterms:created>
  <dc:creator>agi</dc:creator>
</cp:coreProperties>
</file>